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oschellenschmittkrh\Desktop\"/>
    </mc:Choice>
  </mc:AlternateContent>
  <xr:revisionPtr revIDLastSave="0" documentId="8_{4702D6B0-B7CE-4360-B624-DEF1A7BF73A6}" xr6:coauthVersionLast="47" xr6:coauthVersionMax="47" xr10:uidLastSave="{00000000-0000-0000-0000-000000000000}"/>
  <bookViews>
    <workbookView xWindow="28680" yWindow="-120" windowWidth="29040" windowHeight="17520" tabRatio="823" xr2:uid="{00000000-000D-0000-FFFF-FFFF00000000}"/>
  </bookViews>
  <sheets>
    <sheet name="Persönliche_Daten" sheetId="14" r:id="rId1"/>
    <sheet name="Feiertage" sheetId="16" state="hidden" r:id="rId2"/>
    <sheet name="Jahresübersicht" sheetId="15" r:id="rId3"/>
    <sheet name="Januar" sheetId="1" r:id="rId4"/>
    <sheet name="Februar" sheetId="2" r:id="rId5"/>
    <sheet name="März" sheetId="3" r:id="rId6"/>
    <sheet name="April" sheetId="4" r:id="rId7"/>
    <sheet name="Mai" sheetId="13" r:id="rId8"/>
    <sheet name="Juni" sheetId="12" r:id="rId9"/>
    <sheet name="Juli" sheetId="11" r:id="rId10"/>
    <sheet name="August" sheetId="10" r:id="rId11"/>
    <sheet name="September" sheetId="9" r:id="rId12"/>
    <sheet name="Oktober" sheetId="8" r:id="rId13"/>
    <sheet name="November" sheetId="7" r:id="rId14"/>
    <sheet name="Dezember" sheetId="6" r:id="rId15"/>
  </sheets>
  <definedNames>
    <definedName name="_xlnm.Print_Area" localSheetId="6">April!$B$1:$X$53</definedName>
    <definedName name="_xlnm.Print_Area" localSheetId="10">August!$B$1:$X$53</definedName>
    <definedName name="_xlnm.Print_Area" localSheetId="14">Dezember!$B$1:$X$53</definedName>
    <definedName name="_xlnm.Print_Area" localSheetId="4">Februar!$B$1:$X$53</definedName>
    <definedName name="_xlnm.Print_Area" localSheetId="3">Januar!$B$1:$X$53</definedName>
    <definedName name="_xlnm.Print_Area" localSheetId="9">Juli!$B$1:$X$53</definedName>
    <definedName name="_xlnm.Print_Area" localSheetId="8">Juni!$B$1:$X$53</definedName>
    <definedName name="_xlnm.Print_Area" localSheetId="7">Mai!$B$1:$X$53</definedName>
    <definedName name="_xlnm.Print_Area" localSheetId="5">März!$B$1:$X$53</definedName>
    <definedName name="_xlnm.Print_Area" localSheetId="13">November!$B$1:$X$53</definedName>
    <definedName name="_xlnm.Print_Area" localSheetId="12">Oktober!$B$1:$X$53</definedName>
    <definedName name="_xlnm.Print_Area" localSheetId="0">Persönliche_Daten!$A$1:$O$23</definedName>
    <definedName name="_xlnm.Print_Area" localSheetId="11">September!$B$1:$X$53</definedName>
    <definedName name="Z_22DB5202_71BE_11D3_B97D_005004335D92_.wvu.Cols" localSheetId="6" hidden="1">April!$A:$A,April!$AF:$AM</definedName>
    <definedName name="Z_22DB5202_71BE_11D3_B97D_005004335D92_.wvu.Cols" localSheetId="4" hidden="1">Februar!$A:$A,Februar!$AF:$AM</definedName>
    <definedName name="Z_22DB5202_71BE_11D3_B97D_005004335D92_.wvu.Cols" localSheetId="3" hidden="1">Januar!$A:$A,Januar!$AF:$AM</definedName>
    <definedName name="Z_22DB5202_71BE_11D3_B97D_005004335D92_.wvu.Cols" localSheetId="5" hidden="1">März!$A:$A,März!$AF:$AM</definedName>
    <definedName name="Z_22DB5202_71BE_11D3_B97D_005004335D92_.wvu.PrintArea" localSheetId="6" hidden="1">April!$B$1:$X$53</definedName>
    <definedName name="Z_22DB5202_71BE_11D3_B97D_005004335D92_.wvu.PrintArea" localSheetId="4" hidden="1">Februar!$B$1:$X$53</definedName>
    <definedName name="Z_22DB5202_71BE_11D3_B97D_005004335D92_.wvu.PrintArea" localSheetId="3" hidden="1">Januar!$B$1:$X$53</definedName>
    <definedName name="Z_22DB5202_71BE_11D3_B97D_005004335D92_.wvu.PrintArea" localSheetId="5" hidden="1">März!$B$1:$X$53</definedName>
  </definedNames>
  <calcPr calcId="191029"/>
  <customWorkbookViews>
    <customWorkbookView name=". - Persönliche Ansicht" guid="{22DB5202-71BE-11D3-B97D-005004335D92}" mergeInterval="0" personalView="1" maximized="1" windowWidth="796" windowHeight="46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" i="2" l="1"/>
  <c r="W7" i="3"/>
  <c r="W7" i="4"/>
  <c r="W7" i="13"/>
  <c r="W7" i="12"/>
  <c r="W7" i="11"/>
  <c r="W7" i="10"/>
  <c r="W7" i="9"/>
  <c r="W7" i="8"/>
  <c r="W7" i="7"/>
  <c r="W7" i="6"/>
  <c r="W7" i="1"/>
  <c r="X7" i="2"/>
  <c r="X7" i="3"/>
  <c r="X7" i="4"/>
  <c r="X7" i="13"/>
  <c r="X7" i="12"/>
  <c r="X7" i="11"/>
  <c r="X7" i="10"/>
  <c r="X7" i="9"/>
  <c r="X7" i="8"/>
  <c r="X7" i="7"/>
  <c r="X7" i="6"/>
  <c r="X7" i="1"/>
  <c r="V7" i="2"/>
  <c r="V7" i="3"/>
  <c r="V7" i="4"/>
  <c r="V7" i="13"/>
  <c r="V7" i="12"/>
  <c r="V7" i="11"/>
  <c r="V7" i="10"/>
  <c r="V7" i="9"/>
  <c r="V7" i="8"/>
  <c r="V7" i="7"/>
  <c r="V7" i="6"/>
  <c r="V7" i="1"/>
  <c r="U7" i="2"/>
  <c r="U7" i="3"/>
  <c r="U7" i="4"/>
  <c r="U7" i="13"/>
  <c r="U7" i="12"/>
  <c r="U7" i="11"/>
  <c r="U7" i="10"/>
  <c r="U7" i="9"/>
  <c r="U7" i="8"/>
  <c r="U7" i="7"/>
  <c r="U7" i="6"/>
  <c r="U7" i="1"/>
  <c r="T7" i="2"/>
  <c r="T7" i="3"/>
  <c r="T7" i="4"/>
  <c r="T7" i="13"/>
  <c r="T7" i="12"/>
  <c r="T7" i="11"/>
  <c r="T7" i="10"/>
  <c r="T7" i="9"/>
  <c r="T7" i="8"/>
  <c r="T7" i="7"/>
  <c r="T7" i="6"/>
  <c r="T7" i="1"/>
  <c r="S7" i="2"/>
  <c r="S7" i="3"/>
  <c r="S7" i="4"/>
  <c r="S7" i="13"/>
  <c r="S7" i="12"/>
  <c r="S7" i="11"/>
  <c r="S7" i="10"/>
  <c r="S7" i="9"/>
  <c r="S7" i="8"/>
  <c r="S7" i="7"/>
  <c r="S7" i="6"/>
  <c r="S7" i="1"/>
  <c r="R7" i="2"/>
  <c r="R7" i="3"/>
  <c r="R7" i="4"/>
  <c r="R7" i="13"/>
  <c r="R7" i="12"/>
  <c r="R7" i="11"/>
  <c r="R7" i="10"/>
  <c r="R7" i="9"/>
  <c r="R7" i="8"/>
  <c r="R7" i="7"/>
  <c r="R7" i="6"/>
  <c r="R7" i="1"/>
  <c r="A28" i="16" l="1"/>
  <c r="A32" i="16"/>
  <c r="A31" i="16"/>
  <c r="A30" i="16"/>
  <c r="A29" i="16"/>
  <c r="A27" i="16"/>
  <c r="A26" i="16"/>
  <c r="A25" i="16"/>
  <c r="A24" i="16"/>
  <c r="A23" i="16"/>
  <c r="A22" i="16"/>
  <c r="A21" i="16"/>
  <c r="A20" i="16"/>
  <c r="A19" i="16"/>
  <c r="A14" i="16"/>
  <c r="A13" i="16"/>
  <c r="A5" i="16"/>
  <c r="A4" i="16"/>
  <c r="A2" i="16"/>
  <c r="A11" i="16" s="1"/>
  <c r="H5" i="6"/>
  <c r="H6" i="6"/>
  <c r="H7" i="6"/>
  <c r="H8" i="6"/>
  <c r="AB13" i="6"/>
  <c r="AQ13" i="6"/>
  <c r="AS13" i="6" s="1"/>
  <c r="AU13" i="6" s="1"/>
  <c r="AB14" i="6"/>
  <c r="AQ14" i="6"/>
  <c r="AS14" i="6"/>
  <c r="AU14" i="6" s="1"/>
  <c r="AB15" i="6"/>
  <c r="AQ15" i="6"/>
  <c r="AS15" i="6" s="1"/>
  <c r="AU15" i="6" s="1"/>
  <c r="AB16" i="6"/>
  <c r="AQ16" i="6"/>
  <c r="AS16" i="6" s="1"/>
  <c r="AU16" i="6" s="1"/>
  <c r="AB17" i="6"/>
  <c r="AQ17" i="6"/>
  <c r="AS17" i="6" s="1"/>
  <c r="AB18" i="6"/>
  <c r="AQ18" i="6"/>
  <c r="AS18" i="6"/>
  <c r="AU18" i="6" s="1"/>
  <c r="AB19" i="6"/>
  <c r="AQ19" i="6"/>
  <c r="AS19" i="6" s="1"/>
  <c r="AU19" i="6" s="1"/>
  <c r="AB20" i="6"/>
  <c r="AQ20" i="6"/>
  <c r="AS20" i="6"/>
  <c r="AB21" i="6"/>
  <c r="AQ21" i="6"/>
  <c r="AS21" i="6" s="1"/>
  <c r="AB22" i="6"/>
  <c r="AQ22" i="6"/>
  <c r="AS22" i="6"/>
  <c r="AU22" i="6" s="1"/>
  <c r="AB23" i="6"/>
  <c r="AQ23" i="6"/>
  <c r="AS23" i="6" s="1"/>
  <c r="AB24" i="6"/>
  <c r="AQ24" i="6"/>
  <c r="AS24" i="6"/>
  <c r="AB25" i="6"/>
  <c r="AQ25" i="6"/>
  <c r="AS25" i="6"/>
  <c r="AB26" i="6"/>
  <c r="AQ26" i="6"/>
  <c r="AS26" i="6"/>
  <c r="AB27" i="6"/>
  <c r="AQ27" i="6"/>
  <c r="AS27" i="6" s="1"/>
  <c r="AU27" i="6" s="1"/>
  <c r="AB28" i="6"/>
  <c r="AQ28" i="6"/>
  <c r="AS28" i="6"/>
  <c r="AU28" i="6" s="1"/>
  <c r="AB29" i="6"/>
  <c r="AQ29" i="6"/>
  <c r="AS29" i="6"/>
  <c r="AB30" i="6"/>
  <c r="AQ30" i="6"/>
  <c r="AS30" i="6"/>
  <c r="AB31" i="6"/>
  <c r="AQ31" i="6"/>
  <c r="AS31" i="6" s="1"/>
  <c r="AU31" i="6" s="1"/>
  <c r="AB32" i="6"/>
  <c r="AQ32" i="6"/>
  <c r="AS32" i="6"/>
  <c r="AU32" i="6" s="1"/>
  <c r="AB33" i="6"/>
  <c r="AQ33" i="6"/>
  <c r="AS33" i="6"/>
  <c r="AU33" i="6" s="1"/>
  <c r="AB34" i="6"/>
  <c r="AQ34" i="6"/>
  <c r="AS34" i="6" s="1"/>
  <c r="AU34" i="6" s="1"/>
  <c r="AB35" i="6"/>
  <c r="AQ35" i="6"/>
  <c r="AS35" i="6" s="1"/>
  <c r="AU35" i="6" s="1"/>
  <c r="AB36" i="6"/>
  <c r="AQ36" i="6"/>
  <c r="AS36" i="6" s="1"/>
  <c r="AU36" i="6" s="1"/>
  <c r="AB37" i="6"/>
  <c r="AQ37" i="6"/>
  <c r="AS37" i="6" s="1"/>
  <c r="AB38" i="6"/>
  <c r="AQ38" i="6"/>
  <c r="AS38" i="6"/>
  <c r="AU38" i="6" s="1"/>
  <c r="AB39" i="6"/>
  <c r="AQ39" i="6"/>
  <c r="AS39" i="6"/>
  <c r="AU39" i="6" s="1"/>
  <c r="AB40" i="6"/>
  <c r="AQ40" i="6"/>
  <c r="AS40" i="6" s="1"/>
  <c r="AU40" i="6" s="1"/>
  <c r="AB41" i="6"/>
  <c r="AQ41" i="6"/>
  <c r="AS41" i="6" s="1"/>
  <c r="AU41" i="6" s="1"/>
  <c r="AB42" i="6"/>
  <c r="AQ42" i="6"/>
  <c r="AS42" i="6"/>
  <c r="AB43" i="6"/>
  <c r="AQ43" i="6"/>
  <c r="AS43" i="6" s="1"/>
  <c r="AU43" i="6" s="1"/>
  <c r="J44" i="6"/>
  <c r="K44" i="6"/>
  <c r="M44" i="6"/>
  <c r="AK46" i="6"/>
  <c r="H5" i="7"/>
  <c r="H6" i="7"/>
  <c r="H7" i="7"/>
  <c r="H8" i="7"/>
  <c r="AB13" i="7"/>
  <c r="AQ13" i="7"/>
  <c r="AS13" i="7"/>
  <c r="AB14" i="7"/>
  <c r="AQ14" i="7"/>
  <c r="AS14" i="7"/>
  <c r="AB15" i="7"/>
  <c r="AQ15" i="7"/>
  <c r="AS15" i="7"/>
  <c r="AU15" i="7"/>
  <c r="AB16" i="7"/>
  <c r="AQ16" i="7"/>
  <c r="AS16" i="7"/>
  <c r="AU16" i="7" s="1"/>
  <c r="AB17" i="7"/>
  <c r="AQ17" i="7"/>
  <c r="AS17" i="7" s="1"/>
  <c r="AB18" i="7"/>
  <c r="AQ18" i="7"/>
  <c r="AS18" i="7" s="1"/>
  <c r="AU18" i="7" s="1"/>
  <c r="AB19" i="7"/>
  <c r="AQ19" i="7"/>
  <c r="AS19" i="7" s="1"/>
  <c r="AU19" i="7" s="1"/>
  <c r="AB20" i="7"/>
  <c r="AQ20" i="7"/>
  <c r="AS20" i="7"/>
  <c r="AU20" i="7" s="1"/>
  <c r="AB21" i="7"/>
  <c r="AQ21" i="7"/>
  <c r="AS21" i="7"/>
  <c r="AU21" i="7" s="1"/>
  <c r="AB22" i="7"/>
  <c r="AQ22" i="7"/>
  <c r="AS22" i="7" s="1"/>
  <c r="AU22" i="7" s="1"/>
  <c r="AB23" i="7"/>
  <c r="AQ23" i="7"/>
  <c r="AS23" i="7" s="1"/>
  <c r="AB24" i="7"/>
  <c r="AQ24" i="7"/>
  <c r="AS24" i="7"/>
  <c r="AB25" i="7"/>
  <c r="AQ25" i="7"/>
  <c r="AS25" i="7"/>
  <c r="AU25" i="7"/>
  <c r="AB26" i="7"/>
  <c r="AQ26" i="7"/>
  <c r="AS26" i="7"/>
  <c r="AU26" i="7"/>
  <c r="AB27" i="7"/>
  <c r="AQ27" i="7"/>
  <c r="AS27" i="7"/>
  <c r="AU27" i="7" s="1"/>
  <c r="AB28" i="7"/>
  <c r="AQ28" i="7"/>
  <c r="AS28" i="7"/>
  <c r="AB29" i="7"/>
  <c r="AQ29" i="7"/>
  <c r="AS29" i="7" s="1"/>
  <c r="AU29" i="7" s="1"/>
  <c r="AB30" i="7"/>
  <c r="AQ30" i="7"/>
  <c r="AS30" i="7" s="1"/>
  <c r="AU30" i="7" s="1"/>
  <c r="AB31" i="7"/>
  <c r="AQ31" i="7"/>
  <c r="AS31" i="7" s="1"/>
  <c r="AU31" i="7" s="1"/>
  <c r="AB32" i="7"/>
  <c r="AQ32" i="7"/>
  <c r="AS32" i="7"/>
  <c r="AU32" i="7" s="1"/>
  <c r="AB33" i="7"/>
  <c r="AQ33" i="7"/>
  <c r="AS33" i="7"/>
  <c r="AU33" i="7"/>
  <c r="AB34" i="7"/>
  <c r="AQ34" i="7"/>
  <c r="AS34" i="7"/>
  <c r="AU34" i="7" s="1"/>
  <c r="AB35" i="7"/>
  <c r="AQ35" i="7"/>
  <c r="AS35" i="7" s="1"/>
  <c r="AU35" i="7" s="1"/>
  <c r="AB36" i="7"/>
  <c r="AQ36" i="7"/>
  <c r="AS36" i="7"/>
  <c r="AU36" i="7" s="1"/>
  <c r="AB37" i="7"/>
  <c r="AQ37" i="7"/>
  <c r="AS37" i="7" s="1"/>
  <c r="AU37" i="7" s="1"/>
  <c r="AB38" i="7"/>
  <c r="AQ38" i="7"/>
  <c r="AS38" i="7" s="1"/>
  <c r="AU38" i="7" s="1"/>
  <c r="AB39" i="7"/>
  <c r="AQ39" i="7"/>
  <c r="AS39" i="7" s="1"/>
  <c r="AU39" i="7" s="1"/>
  <c r="AB40" i="7"/>
  <c r="AQ40" i="7"/>
  <c r="AS40" i="7"/>
  <c r="AU40" i="7" s="1"/>
  <c r="AB41" i="7"/>
  <c r="AQ41" i="7"/>
  <c r="AS41" i="7"/>
  <c r="AU41" i="7" s="1"/>
  <c r="AB42" i="7"/>
  <c r="AQ42" i="7"/>
  <c r="AS42" i="7"/>
  <c r="AU42" i="7" s="1"/>
  <c r="AB43" i="7"/>
  <c r="AP43" i="7"/>
  <c r="AQ43" i="7"/>
  <c r="AS43" i="7"/>
  <c r="AU43" i="7" s="1"/>
  <c r="J44" i="7"/>
  <c r="K44" i="7"/>
  <c r="M44" i="7"/>
  <c r="AK46" i="7"/>
  <c r="H5" i="8"/>
  <c r="H6" i="8"/>
  <c r="H7" i="8"/>
  <c r="H8" i="8"/>
  <c r="AB13" i="8"/>
  <c r="AQ13" i="8"/>
  <c r="AS13" i="8"/>
  <c r="AU13" i="8" s="1"/>
  <c r="AB14" i="8"/>
  <c r="AQ14" i="8"/>
  <c r="AS14" i="8"/>
  <c r="AU14" i="8" s="1"/>
  <c r="AB15" i="8"/>
  <c r="AQ15" i="8"/>
  <c r="AS15" i="8"/>
  <c r="AU15" i="8"/>
  <c r="AB16" i="8"/>
  <c r="AQ16" i="8"/>
  <c r="AS16" i="8" s="1"/>
  <c r="AU16" i="8" s="1"/>
  <c r="AB17" i="8"/>
  <c r="AQ17" i="8"/>
  <c r="AS17" i="8"/>
  <c r="AU17" i="8" s="1"/>
  <c r="AB18" i="8"/>
  <c r="AQ18" i="8"/>
  <c r="AS18" i="8"/>
  <c r="AB19" i="8"/>
  <c r="AQ19" i="8"/>
  <c r="AS19" i="8"/>
  <c r="AU19" i="8"/>
  <c r="AB20" i="8"/>
  <c r="AQ20" i="8"/>
  <c r="AS20" i="8" s="1"/>
  <c r="AU20" i="8" s="1"/>
  <c r="AB21" i="8"/>
  <c r="AQ21" i="8"/>
  <c r="AS21" i="8" s="1"/>
  <c r="AU21" i="8" s="1"/>
  <c r="AB22" i="8"/>
  <c r="AQ22" i="8"/>
  <c r="AS22" i="8" s="1"/>
  <c r="AU22" i="8" s="1"/>
  <c r="AB23" i="8"/>
  <c r="AQ23" i="8"/>
  <c r="AS23" i="8" s="1"/>
  <c r="AB24" i="8"/>
  <c r="AQ24" i="8"/>
  <c r="AS24" i="8"/>
  <c r="AU24" i="8" s="1"/>
  <c r="AB25" i="8"/>
  <c r="AQ25" i="8"/>
  <c r="AS25" i="8"/>
  <c r="AU25" i="8" s="1"/>
  <c r="AB26" i="8"/>
  <c r="AQ26" i="8"/>
  <c r="AS26" i="8" s="1"/>
  <c r="AU26" i="8" s="1"/>
  <c r="AB27" i="8"/>
  <c r="AQ27" i="8"/>
  <c r="AS27" i="8" s="1"/>
  <c r="AU27" i="8" s="1"/>
  <c r="AB28" i="8"/>
  <c r="AQ28" i="8"/>
  <c r="AS28" i="8"/>
  <c r="AU28" i="8" s="1"/>
  <c r="AB29" i="8"/>
  <c r="AQ29" i="8"/>
  <c r="AS29" i="8"/>
  <c r="AU29" i="8" s="1"/>
  <c r="AB30" i="8"/>
  <c r="AQ30" i="8"/>
  <c r="AS30" i="8"/>
  <c r="AB31" i="8"/>
  <c r="AQ31" i="8"/>
  <c r="AS31" i="8" s="1"/>
  <c r="AU31" i="8" s="1"/>
  <c r="AB32" i="8"/>
  <c r="AQ32" i="8"/>
  <c r="AS32" i="8" s="1"/>
  <c r="AU32" i="8" s="1"/>
  <c r="AB33" i="8"/>
  <c r="AQ33" i="8"/>
  <c r="AS33" i="8" s="1"/>
  <c r="AU33" i="8" s="1"/>
  <c r="AB34" i="8"/>
  <c r="AQ34" i="8"/>
  <c r="AS34" i="8" s="1"/>
  <c r="AB35" i="8"/>
  <c r="AQ35" i="8"/>
  <c r="AS35" i="8"/>
  <c r="AB36" i="8"/>
  <c r="AQ36" i="8"/>
  <c r="AS36" i="8"/>
  <c r="AU36" i="8"/>
  <c r="AB37" i="8"/>
  <c r="AQ37" i="8"/>
  <c r="AS37" i="8"/>
  <c r="AU37" i="8" s="1"/>
  <c r="AB38" i="8"/>
  <c r="AQ38" i="8"/>
  <c r="AS38" i="8" s="1"/>
  <c r="AU38" i="8" s="1"/>
  <c r="AB39" i="8"/>
  <c r="AQ39" i="8"/>
  <c r="AS39" i="8" s="1"/>
  <c r="AU39" i="8" s="1"/>
  <c r="AB40" i="8"/>
  <c r="AQ40" i="8"/>
  <c r="AS40" i="8"/>
  <c r="AU40" i="8" s="1"/>
  <c r="AB41" i="8"/>
  <c r="AQ41" i="8"/>
  <c r="AS41" i="8"/>
  <c r="AU41" i="8" s="1"/>
  <c r="AB42" i="8"/>
  <c r="AQ42" i="8"/>
  <c r="AS42" i="8"/>
  <c r="AU42" i="8" s="1"/>
  <c r="AB43" i="8"/>
  <c r="AQ43" i="8"/>
  <c r="AS43" i="8" s="1"/>
  <c r="AU43" i="8" s="1"/>
  <c r="J44" i="8"/>
  <c r="K44" i="8"/>
  <c r="M44" i="8"/>
  <c r="AK46" i="8"/>
  <c r="H5" i="9"/>
  <c r="H6" i="9"/>
  <c r="H7" i="9"/>
  <c r="H8" i="9"/>
  <c r="AB13" i="9"/>
  <c r="AQ13" i="9"/>
  <c r="AS13" i="9" s="1"/>
  <c r="AU13" i="9" s="1"/>
  <c r="AB14" i="9"/>
  <c r="AQ14" i="9"/>
  <c r="AS14" i="9" s="1"/>
  <c r="AU14" i="9" s="1"/>
  <c r="AB15" i="9"/>
  <c r="AQ15" i="9"/>
  <c r="AS15" i="9" s="1"/>
  <c r="AU15" i="9" s="1"/>
  <c r="AB16" i="9"/>
  <c r="AQ16" i="9"/>
  <c r="AS16" i="9"/>
  <c r="AB17" i="9"/>
  <c r="AQ17" i="9"/>
  <c r="AS17" i="9"/>
  <c r="AU17" i="9" s="1"/>
  <c r="AB18" i="9"/>
  <c r="AQ18" i="9"/>
  <c r="AS18" i="9"/>
  <c r="AU18" i="9"/>
  <c r="AB19" i="9"/>
  <c r="AQ19" i="9"/>
  <c r="AS19" i="9"/>
  <c r="AB20" i="9"/>
  <c r="AQ20" i="9"/>
  <c r="AS20" i="9" s="1"/>
  <c r="AU20" i="9" s="1"/>
  <c r="AB21" i="9"/>
  <c r="AQ21" i="9"/>
  <c r="AS21" i="9" s="1"/>
  <c r="AU21" i="9" s="1"/>
  <c r="AB22" i="9"/>
  <c r="AQ22" i="9"/>
  <c r="AS22" i="9" s="1"/>
  <c r="AU22" i="9" s="1"/>
  <c r="AB23" i="9"/>
  <c r="AQ23" i="9"/>
  <c r="AS23" i="9" s="1"/>
  <c r="AU23" i="9" s="1"/>
  <c r="AB24" i="9"/>
  <c r="AQ24" i="9"/>
  <c r="AS24" i="9"/>
  <c r="AB25" i="9"/>
  <c r="AQ25" i="9"/>
  <c r="AS25" i="9"/>
  <c r="AU25" i="9"/>
  <c r="AB26" i="9"/>
  <c r="AQ26" i="9"/>
  <c r="AS26" i="9" s="1"/>
  <c r="AU26" i="9" s="1"/>
  <c r="AB27" i="9"/>
  <c r="AQ27" i="9"/>
  <c r="AS27" i="9" s="1"/>
  <c r="AU27" i="9" s="1"/>
  <c r="AB28" i="9"/>
  <c r="AQ28" i="9"/>
  <c r="AS28" i="9"/>
  <c r="AB29" i="9"/>
  <c r="AQ29" i="9"/>
  <c r="AS29" i="9" s="1"/>
  <c r="AU29" i="9" s="1"/>
  <c r="AB30" i="9"/>
  <c r="AQ30" i="9"/>
  <c r="AS30" i="9" s="1"/>
  <c r="AU30" i="9" s="1"/>
  <c r="AB31" i="9"/>
  <c r="AQ31" i="9"/>
  <c r="AS31" i="9" s="1"/>
  <c r="AU31" i="9" s="1"/>
  <c r="AB32" i="9"/>
  <c r="AQ32" i="9"/>
  <c r="AS32" i="9" s="1"/>
  <c r="AU32" i="9" s="1"/>
  <c r="AB33" i="9"/>
  <c r="AQ33" i="9"/>
  <c r="AS33" i="9" s="1"/>
  <c r="AU33" i="9" s="1"/>
  <c r="AB34" i="9"/>
  <c r="AQ34" i="9"/>
  <c r="AS34" i="9"/>
  <c r="AU34" i="9"/>
  <c r="AB35" i="9"/>
  <c r="AQ35" i="9"/>
  <c r="AS35" i="9"/>
  <c r="AB36" i="9"/>
  <c r="AQ36" i="9"/>
  <c r="AS36" i="9"/>
  <c r="AU36" i="9" s="1"/>
  <c r="AB37" i="9"/>
  <c r="AQ37" i="9"/>
  <c r="AS37" i="9" s="1"/>
  <c r="AU37" i="9" s="1"/>
  <c r="AB38" i="9"/>
  <c r="AQ38" i="9"/>
  <c r="AS38" i="9" s="1"/>
  <c r="AU38" i="9" s="1"/>
  <c r="AB39" i="9"/>
  <c r="AQ39" i="9"/>
  <c r="AS39" i="9" s="1"/>
  <c r="AB40" i="9"/>
  <c r="AQ40" i="9"/>
  <c r="AS40" i="9"/>
  <c r="AB41" i="9"/>
  <c r="AQ41" i="9"/>
  <c r="AS41" i="9"/>
  <c r="AU41" i="9"/>
  <c r="AB42" i="9"/>
  <c r="AQ42" i="9"/>
  <c r="AS42" i="9"/>
  <c r="AU42" i="9"/>
  <c r="AB43" i="9"/>
  <c r="AP43" i="9"/>
  <c r="AQ43" i="9"/>
  <c r="AS43" i="9" s="1"/>
  <c r="AU43" i="9" s="1"/>
  <c r="J44" i="9"/>
  <c r="K44" i="9"/>
  <c r="M44" i="9"/>
  <c r="AK46" i="9"/>
  <c r="H5" i="10"/>
  <c r="H6" i="10"/>
  <c r="H7" i="10"/>
  <c r="H8" i="10"/>
  <c r="AB13" i="10"/>
  <c r="AB44" i="10" s="1"/>
  <c r="G18" i="15" s="1"/>
  <c r="AQ13" i="10"/>
  <c r="AS13" i="10" s="1"/>
  <c r="AB14" i="10"/>
  <c r="AQ14" i="10"/>
  <c r="AS14" i="10"/>
  <c r="AB15" i="10"/>
  <c r="AQ15" i="10"/>
  <c r="AS15" i="10" s="1"/>
  <c r="AU15" i="10" s="1"/>
  <c r="AB16" i="10"/>
  <c r="AQ16" i="10"/>
  <c r="AS16" i="10" s="1"/>
  <c r="AU16" i="10" s="1"/>
  <c r="AB17" i="10"/>
  <c r="AQ17" i="10"/>
  <c r="AS17" i="10" s="1"/>
  <c r="AU17" i="10" s="1"/>
  <c r="AB18" i="10"/>
  <c r="AQ18" i="10"/>
  <c r="AS18" i="10" s="1"/>
  <c r="AU18" i="10" s="1"/>
  <c r="AB19" i="10"/>
  <c r="AQ19" i="10"/>
  <c r="AS19" i="10"/>
  <c r="AU19" i="10" s="1"/>
  <c r="AB20" i="10"/>
  <c r="AQ20" i="10"/>
  <c r="AS20" i="10"/>
  <c r="AU20" i="10" s="1"/>
  <c r="AB21" i="10"/>
  <c r="AQ21" i="10"/>
  <c r="AS21" i="10" s="1"/>
  <c r="AU21" i="10" s="1"/>
  <c r="AB22" i="10"/>
  <c r="AQ22" i="10"/>
  <c r="AS22" i="10"/>
  <c r="AB23" i="10"/>
  <c r="AQ23" i="10"/>
  <c r="AS23" i="10"/>
  <c r="AU23" i="10" s="1"/>
  <c r="AB24" i="10"/>
  <c r="AQ24" i="10"/>
  <c r="AS24" i="10"/>
  <c r="AU24" i="10" s="1"/>
  <c r="AB25" i="10"/>
  <c r="AQ25" i="10"/>
  <c r="AS25" i="10" s="1"/>
  <c r="AU25" i="10" s="1"/>
  <c r="AB26" i="10"/>
  <c r="AQ26" i="10"/>
  <c r="AS26" i="10" s="1"/>
  <c r="AU26" i="10" s="1"/>
  <c r="AB27" i="10"/>
  <c r="AQ27" i="10"/>
  <c r="AS27" i="10" s="1"/>
  <c r="AU27" i="10" s="1"/>
  <c r="AB28" i="10"/>
  <c r="AQ28" i="10"/>
  <c r="AS28" i="10" s="1"/>
  <c r="AU28" i="10" s="1"/>
  <c r="AB29" i="10"/>
  <c r="AQ29" i="10"/>
  <c r="AS29" i="10" s="1"/>
  <c r="AU29" i="10" s="1"/>
  <c r="AB30" i="10"/>
  <c r="AQ30" i="10"/>
  <c r="AS30" i="10"/>
  <c r="AB31" i="10"/>
  <c r="AQ31" i="10"/>
  <c r="AS31" i="10"/>
  <c r="AU31" i="10" s="1"/>
  <c r="AB32" i="10"/>
  <c r="AQ32" i="10"/>
  <c r="AS32" i="10" s="1"/>
  <c r="AU32" i="10" s="1"/>
  <c r="AB33" i="10"/>
  <c r="AQ33" i="10"/>
  <c r="AS33" i="10"/>
  <c r="AU33" i="10" s="1"/>
  <c r="AB34" i="10"/>
  <c r="AQ34" i="10"/>
  <c r="AS34" i="10"/>
  <c r="AB35" i="10"/>
  <c r="AQ35" i="10"/>
  <c r="AS35" i="10" s="1"/>
  <c r="AU35" i="10" s="1"/>
  <c r="AB36" i="10"/>
  <c r="AQ36" i="10"/>
  <c r="AS36" i="10"/>
  <c r="AU36" i="10" s="1"/>
  <c r="AB37" i="10"/>
  <c r="AQ37" i="10"/>
  <c r="AS37" i="10"/>
  <c r="AU37" i="10" s="1"/>
  <c r="AB38" i="10"/>
  <c r="AQ38" i="10"/>
  <c r="AS38" i="10"/>
  <c r="AB39" i="10"/>
  <c r="AQ39" i="10"/>
  <c r="AS39" i="10"/>
  <c r="AU39" i="10" s="1"/>
  <c r="AB40" i="10"/>
  <c r="AQ40" i="10"/>
  <c r="AS40" i="10"/>
  <c r="AU40" i="10" s="1"/>
  <c r="AB41" i="10"/>
  <c r="AQ41" i="10"/>
  <c r="AS41" i="10"/>
  <c r="AU41" i="10" s="1"/>
  <c r="AB42" i="10"/>
  <c r="AQ42" i="10"/>
  <c r="AS42" i="10"/>
  <c r="AU42" i="10" s="1"/>
  <c r="AB43" i="10"/>
  <c r="AQ43" i="10"/>
  <c r="AS43" i="10" s="1"/>
  <c r="J44" i="10"/>
  <c r="K44" i="10"/>
  <c r="M44" i="10"/>
  <c r="AK46" i="10"/>
  <c r="H5" i="11"/>
  <c r="H6" i="11"/>
  <c r="H7" i="11"/>
  <c r="H8" i="11"/>
  <c r="AB13" i="11"/>
  <c r="AQ13" i="11"/>
  <c r="AS13" i="11"/>
  <c r="AB14" i="11"/>
  <c r="AQ14" i="11"/>
  <c r="AS14" i="11" s="1"/>
  <c r="AU14" i="11" s="1"/>
  <c r="AB15" i="11"/>
  <c r="AQ15" i="11"/>
  <c r="AS15" i="11" s="1"/>
  <c r="AU15" i="11" s="1"/>
  <c r="AB16" i="11"/>
  <c r="AQ16" i="11"/>
  <c r="AS16" i="11" s="1"/>
  <c r="AU16" i="11" s="1"/>
  <c r="AB17" i="11"/>
  <c r="AQ17" i="11"/>
  <c r="AS17" i="11"/>
  <c r="AB18" i="11"/>
  <c r="AQ18" i="11"/>
  <c r="AS18" i="11" s="1"/>
  <c r="AU18" i="11" s="1"/>
  <c r="AB19" i="11"/>
  <c r="AQ19" i="11"/>
  <c r="AS19" i="11" s="1"/>
  <c r="AU19" i="11" s="1"/>
  <c r="AB20" i="11"/>
  <c r="AQ20" i="11"/>
  <c r="AS20" i="11" s="1"/>
  <c r="AU20" i="11" s="1"/>
  <c r="AB21" i="11"/>
  <c r="AQ21" i="11"/>
  <c r="AS21" i="11" s="1"/>
  <c r="AU21" i="11" s="1"/>
  <c r="AB22" i="11"/>
  <c r="AQ22" i="11"/>
  <c r="AS22" i="11" s="1"/>
  <c r="AU22" i="11" s="1"/>
  <c r="AB23" i="11"/>
  <c r="AQ23" i="11"/>
  <c r="AS23" i="11"/>
  <c r="AU23" i="11"/>
  <c r="AB24" i="11"/>
  <c r="AQ24" i="11"/>
  <c r="AS24" i="11"/>
  <c r="AB25" i="11"/>
  <c r="AQ25" i="11"/>
  <c r="AS25" i="11"/>
  <c r="AU25" i="11" s="1"/>
  <c r="AB26" i="11"/>
  <c r="AQ26" i="11"/>
  <c r="AS26" i="11" s="1"/>
  <c r="AU26" i="11" s="1"/>
  <c r="AB27" i="11"/>
  <c r="AQ27" i="11"/>
  <c r="AS27" i="11" s="1"/>
  <c r="AU27" i="11" s="1"/>
  <c r="AB28" i="11"/>
  <c r="AQ28" i="11"/>
  <c r="AS28" i="11" s="1"/>
  <c r="AU28" i="11" s="1"/>
  <c r="AB29" i="11"/>
  <c r="AQ29" i="11"/>
  <c r="AS29" i="11"/>
  <c r="AB30" i="11"/>
  <c r="AQ30" i="11"/>
  <c r="AS30" i="11"/>
  <c r="AU30" i="11"/>
  <c r="AB31" i="11"/>
  <c r="AQ31" i="11"/>
  <c r="AS31" i="11"/>
  <c r="AU31" i="11"/>
  <c r="AB32" i="11"/>
  <c r="AQ32" i="11"/>
  <c r="AS32" i="11"/>
  <c r="AB33" i="11"/>
  <c r="AQ33" i="11"/>
  <c r="AS33" i="11"/>
  <c r="AB34" i="11"/>
  <c r="AQ34" i="11"/>
  <c r="AS34" i="11"/>
  <c r="AU34" i="11"/>
  <c r="AB35" i="11"/>
  <c r="AQ35" i="11"/>
  <c r="AS35" i="11"/>
  <c r="AU35" i="11"/>
  <c r="AB36" i="11"/>
  <c r="AQ36" i="11"/>
  <c r="AS36" i="11" s="1"/>
  <c r="AU36" i="11" s="1"/>
  <c r="AB37" i="11"/>
  <c r="AQ37" i="11"/>
  <c r="AS37" i="11" s="1"/>
  <c r="AB38" i="11"/>
  <c r="AQ38" i="11"/>
  <c r="AS38" i="11"/>
  <c r="AU38" i="11" s="1"/>
  <c r="AB39" i="11"/>
  <c r="AQ39" i="11"/>
  <c r="AS39" i="11"/>
  <c r="AU39" i="11" s="1"/>
  <c r="AB40" i="11"/>
  <c r="AQ40" i="11"/>
  <c r="AS40" i="11"/>
  <c r="AU40" i="11" s="1"/>
  <c r="AB41" i="11"/>
  <c r="AQ41" i="11"/>
  <c r="AS41" i="11"/>
  <c r="AU41" i="11"/>
  <c r="AB42" i="11"/>
  <c r="AQ42" i="11"/>
  <c r="AS42" i="11"/>
  <c r="AU42" i="11" s="1"/>
  <c r="AB43" i="11"/>
  <c r="AQ43" i="11"/>
  <c r="AS43" i="11" s="1"/>
  <c r="AU43" i="11" s="1"/>
  <c r="J44" i="11"/>
  <c r="K44" i="11"/>
  <c r="M44" i="11"/>
  <c r="AK46" i="11"/>
  <c r="H5" i="12"/>
  <c r="H6" i="12"/>
  <c r="H7" i="12"/>
  <c r="H8" i="12"/>
  <c r="AB13" i="12"/>
  <c r="AB44" i="12" s="1"/>
  <c r="G16" i="15" s="1"/>
  <c r="AQ13" i="12"/>
  <c r="AS13" i="12" s="1"/>
  <c r="AU13" i="12" s="1"/>
  <c r="AB14" i="12"/>
  <c r="AQ14" i="12"/>
  <c r="AS14" i="12" s="1"/>
  <c r="AB15" i="12"/>
  <c r="AQ15" i="12"/>
  <c r="AS15" i="12" s="1"/>
  <c r="AU15" i="12" s="1"/>
  <c r="AB16" i="12"/>
  <c r="AQ16" i="12"/>
  <c r="AS16" i="12" s="1"/>
  <c r="AU16" i="12" s="1"/>
  <c r="AB17" i="12"/>
  <c r="AQ17" i="12"/>
  <c r="AS17" i="12" s="1"/>
  <c r="AU17" i="12" s="1"/>
  <c r="AB18" i="12"/>
  <c r="AQ18" i="12"/>
  <c r="AS18" i="12" s="1"/>
  <c r="AB19" i="12"/>
  <c r="AQ19" i="12"/>
  <c r="AS19" i="12"/>
  <c r="AU19" i="12" s="1"/>
  <c r="AB20" i="12"/>
  <c r="AQ20" i="12"/>
  <c r="AS20" i="12" s="1"/>
  <c r="AU20" i="12" s="1"/>
  <c r="AB21" i="12"/>
  <c r="AQ21" i="12"/>
  <c r="AS21" i="12" s="1"/>
  <c r="AU21" i="12" s="1"/>
  <c r="AB22" i="12"/>
  <c r="AQ22" i="12"/>
  <c r="AS22" i="12" s="1"/>
  <c r="AU22" i="12" s="1"/>
  <c r="AB23" i="12"/>
  <c r="AQ23" i="12"/>
  <c r="AS23" i="12"/>
  <c r="AB24" i="12"/>
  <c r="AQ24" i="12"/>
  <c r="AS24" i="12"/>
  <c r="AU24" i="12"/>
  <c r="AB25" i="12"/>
  <c r="AQ25" i="12"/>
  <c r="AS25" i="12" s="1"/>
  <c r="AU25" i="12" s="1"/>
  <c r="AB26" i="12"/>
  <c r="AQ26" i="12"/>
  <c r="AS26" i="12" s="1"/>
  <c r="AU26" i="12" s="1"/>
  <c r="AB27" i="12"/>
  <c r="AQ27" i="12"/>
  <c r="AS27" i="12" s="1"/>
  <c r="AB28" i="12"/>
  <c r="AQ28" i="12"/>
  <c r="AS28" i="12" s="1"/>
  <c r="AU28" i="12" s="1"/>
  <c r="AB29" i="12"/>
  <c r="AQ29" i="12"/>
  <c r="AS29" i="12" s="1"/>
  <c r="AU29" i="12" s="1"/>
  <c r="AB30" i="12"/>
  <c r="AQ30" i="12"/>
  <c r="AS30" i="12" s="1"/>
  <c r="AU30" i="12" s="1"/>
  <c r="AB31" i="12"/>
  <c r="AQ31" i="12"/>
  <c r="AS31" i="12"/>
  <c r="AU31" i="12" s="1"/>
  <c r="AB32" i="12"/>
  <c r="AQ32" i="12"/>
  <c r="AS32" i="12"/>
  <c r="AU32" i="12" s="1"/>
  <c r="AB33" i="12"/>
  <c r="AQ33" i="12"/>
  <c r="AS33" i="12" s="1"/>
  <c r="AU33" i="12" s="1"/>
  <c r="AB34" i="12"/>
  <c r="AQ34" i="12"/>
  <c r="AS34" i="12"/>
  <c r="AB35" i="12"/>
  <c r="AQ35" i="12"/>
  <c r="AS35" i="12"/>
  <c r="AU35" i="12" s="1"/>
  <c r="AB36" i="12"/>
  <c r="AQ36" i="12"/>
  <c r="AS36" i="12" s="1"/>
  <c r="AU36" i="12" s="1"/>
  <c r="AB37" i="12"/>
  <c r="AQ37" i="12"/>
  <c r="AS37" i="12" s="1"/>
  <c r="AU37" i="12" s="1"/>
  <c r="AB38" i="12"/>
  <c r="AQ38" i="12"/>
  <c r="AS38" i="12" s="1"/>
  <c r="AU38" i="12" s="1"/>
  <c r="AB39" i="12"/>
  <c r="AQ39" i="12"/>
  <c r="AS39" i="12" s="1"/>
  <c r="AU39" i="12" s="1"/>
  <c r="AB40" i="12"/>
  <c r="AQ40" i="12"/>
  <c r="AS40" i="12"/>
  <c r="AU40" i="12"/>
  <c r="AB41" i="12"/>
  <c r="AQ41" i="12"/>
  <c r="AS41" i="12"/>
  <c r="AU41" i="12"/>
  <c r="AB42" i="12"/>
  <c r="AQ42" i="12"/>
  <c r="AS42" i="12"/>
  <c r="AB43" i="12"/>
  <c r="AP43" i="12"/>
  <c r="AQ43" i="12"/>
  <c r="AS43" i="12"/>
  <c r="J44" i="12"/>
  <c r="K44" i="12"/>
  <c r="M44" i="12"/>
  <c r="AK46" i="12"/>
  <c r="H5" i="13"/>
  <c r="H6" i="13"/>
  <c r="H7" i="13"/>
  <c r="H8" i="13"/>
  <c r="AB13" i="13"/>
  <c r="AQ13" i="13"/>
  <c r="AS13" i="13" s="1"/>
  <c r="AU13" i="13" s="1"/>
  <c r="AB14" i="13"/>
  <c r="AQ14" i="13"/>
  <c r="AS14" i="13" s="1"/>
  <c r="AU14" i="13" s="1"/>
  <c r="AB15" i="13"/>
  <c r="AQ15" i="13"/>
  <c r="AS15" i="13"/>
  <c r="AU15" i="13" s="1"/>
  <c r="AB16" i="13"/>
  <c r="AQ16" i="13"/>
  <c r="AS16" i="13"/>
  <c r="AU16" i="13"/>
  <c r="AB17" i="13"/>
  <c r="AQ17" i="13"/>
  <c r="AS17" i="13"/>
  <c r="AU17" i="13" s="1"/>
  <c r="AB18" i="13"/>
  <c r="AQ18" i="13"/>
  <c r="AS18" i="13" s="1"/>
  <c r="AU18" i="13" s="1"/>
  <c r="AB19" i="13"/>
  <c r="AQ19" i="13"/>
  <c r="AS19" i="13" s="1"/>
  <c r="AU19" i="13" s="1"/>
  <c r="AB20" i="13"/>
  <c r="AQ20" i="13"/>
  <c r="AS20" i="13" s="1"/>
  <c r="AU20" i="13" s="1"/>
  <c r="AB21" i="13"/>
  <c r="AQ21" i="13"/>
  <c r="AS21" i="13" s="1"/>
  <c r="AU21" i="13" s="1"/>
  <c r="AB22" i="13"/>
  <c r="AQ22" i="13"/>
  <c r="AS22" i="13"/>
  <c r="AU22" i="13" s="1"/>
  <c r="AB23" i="13"/>
  <c r="AQ23" i="13"/>
  <c r="AS23" i="13"/>
  <c r="AU23" i="13"/>
  <c r="AB24" i="13"/>
  <c r="AQ24" i="13"/>
  <c r="AS24" i="13" s="1"/>
  <c r="AU24" i="13" s="1"/>
  <c r="AB25" i="13"/>
  <c r="AQ25" i="13"/>
  <c r="AS25" i="13" s="1"/>
  <c r="AU25" i="13" s="1"/>
  <c r="AB26" i="13"/>
  <c r="AQ26" i="13"/>
  <c r="AS26" i="13"/>
  <c r="AB27" i="13"/>
  <c r="AQ27" i="13"/>
  <c r="AS27" i="13" s="1"/>
  <c r="AU27" i="13" s="1"/>
  <c r="AB28" i="13"/>
  <c r="AQ28" i="13"/>
  <c r="AS28" i="13" s="1"/>
  <c r="AU28" i="13" s="1"/>
  <c r="AB29" i="13"/>
  <c r="AQ29" i="13"/>
  <c r="AS29" i="13" s="1"/>
  <c r="AU29" i="13" s="1"/>
  <c r="AB30" i="13"/>
  <c r="AQ30" i="13"/>
  <c r="AS30" i="13" s="1"/>
  <c r="AU30" i="13" s="1"/>
  <c r="AB31" i="13"/>
  <c r="AQ31" i="13"/>
  <c r="AS31" i="13"/>
  <c r="AU31" i="13" s="1"/>
  <c r="AB32" i="13"/>
  <c r="AQ32" i="13"/>
  <c r="AS32" i="13"/>
  <c r="AU32" i="13" s="1"/>
  <c r="AB33" i="13"/>
  <c r="AQ33" i="13"/>
  <c r="AS33" i="13"/>
  <c r="AU33" i="13" s="1"/>
  <c r="AB34" i="13"/>
  <c r="AQ34" i="13"/>
  <c r="AS34" i="13" s="1"/>
  <c r="AU34" i="13" s="1"/>
  <c r="AB35" i="13"/>
  <c r="AQ35" i="13"/>
  <c r="AS35" i="13" s="1"/>
  <c r="AU35" i="13" s="1"/>
  <c r="AB36" i="13"/>
  <c r="AQ36" i="13"/>
  <c r="AS36" i="13" s="1"/>
  <c r="AU36" i="13" s="1"/>
  <c r="AB37" i="13"/>
  <c r="AQ37" i="13"/>
  <c r="AS37" i="13" s="1"/>
  <c r="AU37" i="13" s="1"/>
  <c r="AB38" i="13"/>
  <c r="AQ38" i="13"/>
  <c r="AS38" i="13" s="1"/>
  <c r="AU38" i="13" s="1"/>
  <c r="AB39" i="13"/>
  <c r="AQ39" i="13"/>
  <c r="AS39" i="13"/>
  <c r="AU39" i="13" s="1"/>
  <c r="AB40" i="13"/>
  <c r="AQ40" i="13"/>
  <c r="AS40" i="13"/>
  <c r="AU40" i="13" s="1"/>
  <c r="AB41" i="13"/>
  <c r="AQ41" i="13"/>
  <c r="AS41" i="13"/>
  <c r="AU41" i="13" s="1"/>
  <c r="AB42" i="13"/>
  <c r="AQ42" i="13"/>
  <c r="AS42" i="13"/>
  <c r="AU42" i="13"/>
  <c r="AB43" i="13"/>
  <c r="AQ43" i="13"/>
  <c r="AS43" i="13"/>
  <c r="AU43" i="13" s="1"/>
  <c r="J44" i="13"/>
  <c r="K44" i="13"/>
  <c r="M44" i="13"/>
  <c r="AK46" i="13"/>
  <c r="H5" i="4"/>
  <c r="H6" i="4"/>
  <c r="H7" i="4"/>
  <c r="H8" i="4"/>
  <c r="AB13" i="4"/>
  <c r="AQ13" i="4"/>
  <c r="AS13" i="4"/>
  <c r="AU13" i="4"/>
  <c r="AB14" i="4"/>
  <c r="AQ14" i="4"/>
  <c r="AS14" i="4"/>
  <c r="AU14" i="4" s="1"/>
  <c r="AB15" i="4"/>
  <c r="AQ15" i="4"/>
  <c r="AS15" i="4" s="1"/>
  <c r="AU15" i="4" s="1"/>
  <c r="AB16" i="4"/>
  <c r="AQ16" i="4"/>
  <c r="AS16" i="4"/>
  <c r="AB17" i="4"/>
  <c r="AQ17" i="4"/>
  <c r="AS17" i="4" s="1"/>
  <c r="AU17" i="4" s="1"/>
  <c r="AB18" i="4"/>
  <c r="AQ18" i="4"/>
  <c r="AS18" i="4" s="1"/>
  <c r="AU18" i="4" s="1"/>
  <c r="AB19" i="4"/>
  <c r="AQ19" i="4"/>
  <c r="AS19" i="4" s="1"/>
  <c r="AU19" i="4" s="1"/>
  <c r="AB20" i="4"/>
  <c r="AQ20" i="4"/>
  <c r="AS20" i="4" s="1"/>
  <c r="AU20" i="4" s="1"/>
  <c r="AB21" i="4"/>
  <c r="AQ21" i="4"/>
  <c r="AS21" i="4" s="1"/>
  <c r="AU21" i="4" s="1"/>
  <c r="AB22" i="4"/>
  <c r="AQ22" i="4"/>
  <c r="AS22" i="4" s="1"/>
  <c r="AU22" i="4" s="1"/>
  <c r="AB23" i="4"/>
  <c r="AQ23" i="4"/>
  <c r="AS23" i="4"/>
  <c r="AU23" i="4" s="1"/>
  <c r="AB24" i="4"/>
  <c r="AQ24" i="4"/>
  <c r="AS24" i="4"/>
  <c r="AU24" i="4" s="1"/>
  <c r="AB25" i="4"/>
  <c r="AQ25" i="4"/>
  <c r="AS25" i="4"/>
  <c r="AU25" i="4" s="1"/>
  <c r="AB26" i="4"/>
  <c r="AQ26" i="4"/>
  <c r="AS26" i="4" s="1"/>
  <c r="AU26" i="4" s="1"/>
  <c r="AB27" i="4"/>
  <c r="AQ27" i="4"/>
  <c r="AS27" i="4" s="1"/>
  <c r="AU27" i="4" s="1"/>
  <c r="AB28" i="4"/>
  <c r="AQ28" i="4"/>
  <c r="AS28" i="4"/>
  <c r="AU28" i="4" s="1"/>
  <c r="AB29" i="4"/>
  <c r="AQ29" i="4"/>
  <c r="AS29" i="4" s="1"/>
  <c r="AU29" i="4" s="1"/>
  <c r="AB30" i="4"/>
  <c r="AQ30" i="4"/>
  <c r="AS30" i="4"/>
  <c r="AU30" i="4" s="1"/>
  <c r="AB31" i="4"/>
  <c r="AQ31" i="4"/>
  <c r="AS31" i="4" s="1"/>
  <c r="AU31" i="4" s="1"/>
  <c r="AB32" i="4"/>
  <c r="AQ32" i="4"/>
  <c r="AS32" i="4"/>
  <c r="AU32" i="4" s="1"/>
  <c r="AB33" i="4"/>
  <c r="AQ33" i="4"/>
  <c r="AS33" i="4"/>
  <c r="AU33" i="4" s="1"/>
  <c r="AB34" i="4"/>
  <c r="AQ34" i="4"/>
  <c r="AS34" i="4"/>
  <c r="AU34" i="4" s="1"/>
  <c r="AB35" i="4"/>
  <c r="AQ35" i="4"/>
  <c r="AS35" i="4"/>
  <c r="AU35" i="4" s="1"/>
  <c r="AB36" i="4"/>
  <c r="AB44" i="4" s="1"/>
  <c r="G14" i="15" s="1"/>
  <c r="AQ36" i="4"/>
  <c r="AS36" i="4"/>
  <c r="AB37" i="4"/>
  <c r="AQ37" i="4"/>
  <c r="AS37" i="4" s="1"/>
  <c r="AU37" i="4" s="1"/>
  <c r="AB38" i="4"/>
  <c r="AQ38" i="4"/>
  <c r="AS38" i="4" s="1"/>
  <c r="AU38" i="4" s="1"/>
  <c r="AB39" i="4"/>
  <c r="AQ39" i="4"/>
  <c r="AS39" i="4"/>
  <c r="AU39" i="4" s="1"/>
  <c r="AB40" i="4"/>
  <c r="AQ40" i="4"/>
  <c r="AS40" i="4"/>
  <c r="AU40" i="4" s="1"/>
  <c r="AB41" i="4"/>
  <c r="AQ41" i="4"/>
  <c r="AS41" i="4"/>
  <c r="AU41" i="4" s="1"/>
  <c r="AB42" i="4"/>
  <c r="AQ42" i="4"/>
  <c r="AS42" i="4" s="1"/>
  <c r="AU42" i="4" s="1"/>
  <c r="AB43" i="4"/>
  <c r="AP43" i="4"/>
  <c r="AQ43" i="4"/>
  <c r="AS43" i="4" s="1"/>
  <c r="AU43" i="4" s="1"/>
  <c r="J44" i="4"/>
  <c r="K44" i="4"/>
  <c r="M44" i="4"/>
  <c r="H5" i="3"/>
  <c r="H6" i="3"/>
  <c r="H7" i="3"/>
  <c r="H8" i="3"/>
  <c r="AB13" i="3"/>
  <c r="AQ13" i="3"/>
  <c r="AS13" i="3" s="1"/>
  <c r="AU13" i="3" s="1"/>
  <c r="AB14" i="3"/>
  <c r="AQ14" i="3"/>
  <c r="AS14" i="3"/>
  <c r="AU14" i="3" s="1"/>
  <c r="AB15" i="3"/>
  <c r="AQ15" i="3"/>
  <c r="AS15" i="3"/>
  <c r="AU15" i="3" s="1"/>
  <c r="AB16" i="3"/>
  <c r="AQ16" i="3"/>
  <c r="AS16" i="3"/>
  <c r="AU16" i="3" s="1"/>
  <c r="AB17" i="3"/>
  <c r="AQ17" i="3"/>
  <c r="AS17" i="3"/>
  <c r="AU17" i="3" s="1"/>
  <c r="AB18" i="3"/>
  <c r="AQ18" i="3"/>
  <c r="AS18" i="3"/>
  <c r="AU18" i="3" s="1"/>
  <c r="AB19" i="3"/>
  <c r="AQ19" i="3"/>
  <c r="AS19" i="3"/>
  <c r="AU19" i="3" s="1"/>
  <c r="AB20" i="3"/>
  <c r="AQ20" i="3"/>
  <c r="AS20" i="3" s="1"/>
  <c r="AU20" i="3" s="1"/>
  <c r="AB21" i="3"/>
  <c r="AQ21" i="3"/>
  <c r="AS21" i="3" s="1"/>
  <c r="AU21" i="3" s="1"/>
  <c r="AB22" i="3"/>
  <c r="AQ22" i="3"/>
  <c r="AS22" i="3"/>
  <c r="AU22" i="3" s="1"/>
  <c r="AB23" i="3"/>
  <c r="AQ23" i="3"/>
  <c r="AS23" i="3"/>
  <c r="AU23" i="3" s="1"/>
  <c r="AB24" i="3"/>
  <c r="AQ24" i="3"/>
  <c r="AS24" i="3"/>
  <c r="AU24" i="3" s="1"/>
  <c r="AB25" i="3"/>
  <c r="AQ25" i="3"/>
  <c r="AS25" i="3"/>
  <c r="AB26" i="3"/>
  <c r="AQ26" i="3"/>
  <c r="AS26" i="3"/>
  <c r="AU26" i="3" s="1"/>
  <c r="AB27" i="3"/>
  <c r="AQ27" i="3"/>
  <c r="AS27" i="3"/>
  <c r="AU27" i="3" s="1"/>
  <c r="AB28" i="3"/>
  <c r="AQ28" i="3"/>
  <c r="AS28" i="3"/>
  <c r="AU28" i="3" s="1"/>
  <c r="AB29" i="3"/>
  <c r="AQ29" i="3"/>
  <c r="AS29" i="3" s="1"/>
  <c r="AU29" i="3" s="1"/>
  <c r="AB30" i="3"/>
  <c r="AQ30" i="3"/>
  <c r="AS30" i="3" s="1"/>
  <c r="AU30" i="3" s="1"/>
  <c r="AB31" i="3"/>
  <c r="AQ31" i="3"/>
  <c r="AS31" i="3"/>
  <c r="AU31" i="3" s="1"/>
  <c r="AB32" i="3"/>
  <c r="AQ32" i="3"/>
  <c r="AS32" i="3" s="1"/>
  <c r="AU32" i="3" s="1"/>
  <c r="AB33" i="3"/>
  <c r="AQ33" i="3"/>
  <c r="AS33" i="3"/>
  <c r="AU33" i="3" s="1"/>
  <c r="AB34" i="3"/>
  <c r="AQ34" i="3"/>
  <c r="AS34" i="3"/>
  <c r="AU34" i="3" s="1"/>
  <c r="AB35" i="3"/>
  <c r="AQ35" i="3"/>
  <c r="AS35" i="3"/>
  <c r="AU35" i="3" s="1"/>
  <c r="AB36" i="3"/>
  <c r="AQ36" i="3"/>
  <c r="AS36" i="3"/>
  <c r="AB37" i="3"/>
  <c r="AQ37" i="3"/>
  <c r="AS37" i="3" s="1"/>
  <c r="AB38" i="3"/>
  <c r="AQ38" i="3"/>
  <c r="AS38" i="3"/>
  <c r="AU38" i="3" s="1"/>
  <c r="AB39" i="3"/>
  <c r="AQ39" i="3"/>
  <c r="AS39" i="3"/>
  <c r="AU39" i="3" s="1"/>
  <c r="AB40" i="3"/>
  <c r="AQ40" i="3"/>
  <c r="AS40" i="3"/>
  <c r="AU40" i="3" s="1"/>
  <c r="AB41" i="3"/>
  <c r="AQ41" i="3"/>
  <c r="AS41" i="3" s="1"/>
  <c r="AU41" i="3" s="1"/>
  <c r="AB42" i="3"/>
  <c r="AQ42" i="3"/>
  <c r="AS42" i="3"/>
  <c r="AB43" i="3"/>
  <c r="AQ43" i="3"/>
  <c r="AS43" i="3" s="1"/>
  <c r="AU43" i="3" s="1"/>
  <c r="J44" i="3"/>
  <c r="K44" i="3"/>
  <c r="M44" i="3"/>
  <c r="H5" i="2"/>
  <c r="H6" i="2"/>
  <c r="H7" i="2"/>
  <c r="H8" i="2"/>
  <c r="AB13" i="2"/>
  <c r="AQ13" i="2"/>
  <c r="AS13" i="2"/>
  <c r="AU13" i="2" s="1"/>
  <c r="AB14" i="2"/>
  <c r="AQ14" i="2"/>
  <c r="AS14" i="2"/>
  <c r="AB15" i="2"/>
  <c r="AQ15" i="2"/>
  <c r="AS15" i="2"/>
  <c r="AU15" i="2" s="1"/>
  <c r="AB16" i="2"/>
  <c r="AQ16" i="2"/>
  <c r="AS16" i="2"/>
  <c r="AB17" i="2"/>
  <c r="AQ17" i="2"/>
  <c r="AS17" i="2"/>
  <c r="AU17" i="2" s="1"/>
  <c r="AB18" i="2"/>
  <c r="AQ18" i="2"/>
  <c r="AS18" i="2" s="1"/>
  <c r="AU18" i="2" s="1"/>
  <c r="AB19" i="2"/>
  <c r="AQ19" i="2"/>
  <c r="AS19" i="2" s="1"/>
  <c r="AU19" i="2" s="1"/>
  <c r="AB20" i="2"/>
  <c r="AQ20" i="2"/>
  <c r="AS20" i="2" s="1"/>
  <c r="AB21" i="2"/>
  <c r="AQ21" i="2"/>
  <c r="AS21" i="2" s="1"/>
  <c r="AU21" i="2" s="1"/>
  <c r="AB22" i="2"/>
  <c r="AQ22" i="2"/>
  <c r="AS22" i="2"/>
  <c r="AU22" i="2"/>
  <c r="AB23" i="2"/>
  <c r="AQ23" i="2"/>
  <c r="AS23" i="2"/>
  <c r="AU23" i="2"/>
  <c r="AB24" i="2"/>
  <c r="AQ24" i="2"/>
  <c r="AS24" i="2"/>
  <c r="AU24" i="2" s="1"/>
  <c r="AB25" i="2"/>
  <c r="AQ25" i="2"/>
  <c r="AS25" i="2"/>
  <c r="AU25" i="2" s="1"/>
  <c r="AB26" i="2"/>
  <c r="AQ26" i="2"/>
  <c r="AS26" i="2"/>
  <c r="AU26" i="2"/>
  <c r="AB27" i="2"/>
  <c r="AQ27" i="2"/>
  <c r="AS27" i="2"/>
  <c r="AU27" i="2"/>
  <c r="AB28" i="2"/>
  <c r="AQ28" i="2"/>
  <c r="AS28" i="2"/>
  <c r="AU28" i="2" s="1"/>
  <c r="AB29" i="2"/>
  <c r="AQ29" i="2"/>
  <c r="AS29" i="2"/>
  <c r="AB30" i="2"/>
  <c r="AQ30" i="2"/>
  <c r="AS30" i="2" s="1"/>
  <c r="AU30" i="2" s="1"/>
  <c r="AB31" i="2"/>
  <c r="AQ31" i="2"/>
  <c r="AS31" i="2" s="1"/>
  <c r="AU31" i="2" s="1"/>
  <c r="AB32" i="2"/>
  <c r="AQ32" i="2"/>
  <c r="AS32" i="2" s="1"/>
  <c r="AU32" i="2" s="1"/>
  <c r="AB33" i="2"/>
  <c r="AQ33" i="2"/>
  <c r="AS33" i="2" s="1"/>
  <c r="AU33" i="2" s="1"/>
  <c r="AB34" i="2"/>
  <c r="AQ34" i="2"/>
  <c r="AS34" i="2" s="1"/>
  <c r="AU34" i="2" s="1"/>
  <c r="AB35" i="2"/>
  <c r="AQ35" i="2"/>
  <c r="AS35" i="2"/>
  <c r="AU35" i="2" s="1"/>
  <c r="AB36" i="2"/>
  <c r="AQ36" i="2"/>
  <c r="AS36" i="2"/>
  <c r="AB37" i="2"/>
  <c r="AQ37" i="2"/>
  <c r="AS37" i="2"/>
  <c r="AU37" i="2" s="1"/>
  <c r="AB38" i="2"/>
  <c r="AQ38" i="2"/>
  <c r="AS38" i="2"/>
  <c r="AU38" i="2"/>
  <c r="AB39" i="2"/>
  <c r="AQ39" i="2"/>
  <c r="AS39" i="2"/>
  <c r="AU39" i="2" s="1"/>
  <c r="AB40" i="2"/>
  <c r="AQ40" i="2"/>
  <c r="AS40" i="2" s="1"/>
  <c r="AU40" i="2" s="1"/>
  <c r="AB41" i="2"/>
  <c r="AQ41" i="2"/>
  <c r="AS41" i="2" s="1"/>
  <c r="AB42" i="2"/>
  <c r="AP42" i="2"/>
  <c r="AQ42" i="2"/>
  <c r="AS42" i="2" s="1"/>
  <c r="AU42" i="2" s="1"/>
  <c r="AB43" i="2"/>
  <c r="AP43" i="2"/>
  <c r="AQ43" i="2"/>
  <c r="AS43" i="2" s="1"/>
  <c r="J44" i="2"/>
  <c r="K44" i="2"/>
  <c r="M44" i="2"/>
  <c r="H5" i="1"/>
  <c r="H6" i="1"/>
  <c r="H7" i="1"/>
  <c r="H8" i="1"/>
  <c r="R8" i="1"/>
  <c r="S8" i="1"/>
  <c r="T8" i="1"/>
  <c r="U8" i="1"/>
  <c r="V8" i="1"/>
  <c r="W8" i="1"/>
  <c r="X8" i="1"/>
  <c r="AB13" i="1"/>
  <c r="AQ13" i="1"/>
  <c r="AS13" i="1"/>
  <c r="AU13" i="1" s="1"/>
  <c r="AV13" i="1" s="1"/>
  <c r="AB14" i="1"/>
  <c r="AQ14" i="1"/>
  <c r="AS14" i="1" s="1"/>
  <c r="AU14" i="1" s="1"/>
  <c r="AB15" i="1"/>
  <c r="AQ15" i="1"/>
  <c r="AS15" i="1"/>
  <c r="AB16" i="1"/>
  <c r="AQ16" i="1"/>
  <c r="AS16" i="1" s="1"/>
  <c r="AU16" i="1" s="1"/>
  <c r="AB17" i="1"/>
  <c r="AQ17" i="1"/>
  <c r="AS17" i="1" s="1"/>
  <c r="AB18" i="1"/>
  <c r="AQ18" i="1"/>
  <c r="AS18" i="1" s="1"/>
  <c r="AB19" i="1"/>
  <c r="AQ19" i="1"/>
  <c r="AS19" i="1"/>
  <c r="AU19" i="1" s="1"/>
  <c r="AB20" i="1"/>
  <c r="AQ20" i="1"/>
  <c r="AS20" i="1"/>
  <c r="AU20" i="1" s="1"/>
  <c r="AB21" i="1"/>
  <c r="AQ21" i="1"/>
  <c r="AS21" i="1"/>
  <c r="AU21" i="1" s="1"/>
  <c r="AB22" i="1"/>
  <c r="AQ22" i="1"/>
  <c r="AS22" i="1" s="1"/>
  <c r="AB23" i="1"/>
  <c r="AQ23" i="1"/>
  <c r="AS23" i="1" s="1"/>
  <c r="AB24" i="1"/>
  <c r="AQ24" i="1"/>
  <c r="AS24" i="1"/>
  <c r="AU24" i="1"/>
  <c r="AB25" i="1"/>
  <c r="AQ25" i="1"/>
  <c r="AS25" i="1"/>
  <c r="AU25" i="1" s="1"/>
  <c r="AB26" i="1"/>
  <c r="AQ26" i="1"/>
  <c r="AS26" i="1"/>
  <c r="AU26" i="1" s="1"/>
  <c r="AB27" i="1"/>
  <c r="AQ27" i="1"/>
  <c r="AS27" i="1" s="1"/>
  <c r="AB28" i="1"/>
  <c r="AQ28" i="1"/>
  <c r="AS28" i="1"/>
  <c r="AB29" i="1"/>
  <c r="AQ29" i="1"/>
  <c r="AS29" i="1" s="1"/>
  <c r="AB30" i="1"/>
  <c r="AQ30" i="1"/>
  <c r="AS30" i="1"/>
  <c r="AB31" i="1"/>
  <c r="AQ31" i="1"/>
  <c r="AS31" i="1"/>
  <c r="AU31" i="1" s="1"/>
  <c r="AB32" i="1"/>
  <c r="AQ32" i="1"/>
  <c r="AS32" i="1"/>
  <c r="AU32" i="1" s="1"/>
  <c r="AB33" i="1"/>
  <c r="AQ33" i="1"/>
  <c r="AS33" i="1" s="1"/>
  <c r="AU33" i="1" s="1"/>
  <c r="AB34" i="1"/>
  <c r="AQ34" i="1"/>
  <c r="AS34" i="1"/>
  <c r="AB35" i="1"/>
  <c r="AQ35" i="1"/>
  <c r="AS35" i="1" s="1"/>
  <c r="AB36" i="1"/>
  <c r="AQ36" i="1"/>
  <c r="AS36" i="1"/>
  <c r="AB37" i="1"/>
  <c r="AQ37" i="1"/>
  <c r="AS37" i="1"/>
  <c r="AB38" i="1"/>
  <c r="AQ38" i="1"/>
  <c r="AS38" i="1" s="1"/>
  <c r="AB39" i="1"/>
  <c r="AQ39" i="1"/>
  <c r="AS39" i="1"/>
  <c r="AB40" i="1"/>
  <c r="AQ40" i="1"/>
  <c r="AS40" i="1" s="1"/>
  <c r="AU40" i="1" s="1"/>
  <c r="AB41" i="1"/>
  <c r="AQ41" i="1"/>
  <c r="AS41" i="1"/>
  <c r="AU41" i="1" s="1"/>
  <c r="AB42" i="1"/>
  <c r="AQ42" i="1"/>
  <c r="AS42" i="1"/>
  <c r="AB43" i="1"/>
  <c r="AQ43" i="1"/>
  <c r="AS43" i="1" s="1"/>
  <c r="AU43" i="1" s="1"/>
  <c r="J44" i="1"/>
  <c r="K44" i="1"/>
  <c r="M44" i="1"/>
  <c r="AK46" i="1"/>
  <c r="W48" i="1"/>
  <c r="Z12" i="1" s="1"/>
  <c r="B2" i="15"/>
  <c r="B2" i="14"/>
  <c r="G9" i="14"/>
  <c r="R8" i="2" s="1"/>
  <c r="H9" i="14"/>
  <c r="S8" i="2" s="1"/>
  <c r="I9" i="14"/>
  <c r="T8" i="2" s="1"/>
  <c r="J9" i="14"/>
  <c r="U8" i="2" s="1"/>
  <c r="K9" i="14"/>
  <c r="V8" i="2" s="1"/>
  <c r="L9" i="14"/>
  <c r="W8" i="2" s="1"/>
  <c r="M9" i="14"/>
  <c r="X8" i="2" s="1"/>
  <c r="G10" i="14"/>
  <c r="R8" i="3"/>
  <c r="H10" i="14"/>
  <c r="S8" i="3" s="1"/>
  <c r="I10" i="14"/>
  <c r="T8" i="3" s="1"/>
  <c r="J10" i="14"/>
  <c r="U8" i="3" s="1"/>
  <c r="K10" i="14"/>
  <c r="V8" i="3" s="1"/>
  <c r="L10" i="14"/>
  <c r="W8" i="3" s="1"/>
  <c r="M10" i="14"/>
  <c r="X8" i="3" s="1"/>
  <c r="G11" i="14"/>
  <c r="R8" i="4" s="1"/>
  <c r="H11" i="14"/>
  <c r="S8" i="4" s="1"/>
  <c r="I11" i="14"/>
  <c r="T8" i="4" s="1"/>
  <c r="J11" i="14"/>
  <c r="U8" i="4" s="1"/>
  <c r="K11" i="14"/>
  <c r="V8" i="4" s="1"/>
  <c r="L11" i="14"/>
  <c r="W8" i="4"/>
  <c r="M11" i="14"/>
  <c r="X8" i="4" s="1"/>
  <c r="G12" i="14"/>
  <c r="R8" i="13" s="1"/>
  <c r="H12" i="14"/>
  <c r="S8" i="13" s="1"/>
  <c r="I12" i="14"/>
  <c r="T8" i="13" s="1"/>
  <c r="J12" i="14"/>
  <c r="U8" i="13" s="1"/>
  <c r="K12" i="14"/>
  <c r="V8" i="13" s="1"/>
  <c r="L12" i="14"/>
  <c r="W8" i="13"/>
  <c r="M12" i="14"/>
  <c r="X8" i="13" s="1"/>
  <c r="G13" i="14"/>
  <c r="R8" i="12" s="1"/>
  <c r="H13" i="14"/>
  <c r="S8" i="12" s="1"/>
  <c r="I13" i="14"/>
  <c r="T8" i="12" s="1"/>
  <c r="J13" i="14"/>
  <c r="U8" i="12"/>
  <c r="K13" i="14"/>
  <c r="V8" i="12" s="1"/>
  <c r="L13" i="14"/>
  <c r="W8" i="12" s="1"/>
  <c r="M13" i="14"/>
  <c r="X8" i="12" s="1"/>
  <c r="G14" i="14"/>
  <c r="R8" i="11"/>
  <c r="H14" i="14"/>
  <c r="S8" i="11" s="1"/>
  <c r="I14" i="14"/>
  <c r="T8" i="11" s="1"/>
  <c r="J14" i="14"/>
  <c r="U8" i="11" s="1"/>
  <c r="K14" i="14"/>
  <c r="V8" i="11" s="1"/>
  <c r="L14" i="14"/>
  <c r="W8" i="11" s="1"/>
  <c r="M14" i="14"/>
  <c r="X8" i="11" s="1"/>
  <c r="G15" i="14"/>
  <c r="R8" i="10"/>
  <c r="H15" i="14"/>
  <c r="S8" i="10"/>
  <c r="I15" i="14"/>
  <c r="T8" i="10" s="1"/>
  <c r="J15" i="14"/>
  <c r="U8" i="10" s="1"/>
  <c r="K15" i="14"/>
  <c r="V8" i="10" s="1"/>
  <c r="L15" i="14"/>
  <c r="W8" i="10" s="1"/>
  <c r="M15" i="14"/>
  <c r="X8" i="10" s="1"/>
  <c r="C16" i="14"/>
  <c r="O7" i="1" s="1"/>
  <c r="G16" i="14"/>
  <c r="R8" i="9" s="1"/>
  <c r="H16" i="14"/>
  <c r="S8" i="9"/>
  <c r="I16" i="14"/>
  <c r="T8" i="9" s="1"/>
  <c r="J16" i="14"/>
  <c r="U8" i="9" s="1"/>
  <c r="K16" i="14"/>
  <c r="V8" i="9" s="1"/>
  <c r="L16" i="14"/>
  <c r="W8" i="9" s="1"/>
  <c r="M16" i="14"/>
  <c r="X8" i="9" s="1"/>
  <c r="G17" i="14"/>
  <c r="R8" i="8" s="1"/>
  <c r="H17" i="14"/>
  <c r="S8" i="8" s="1"/>
  <c r="I17" i="14"/>
  <c r="T8" i="8" s="1"/>
  <c r="J17" i="14"/>
  <c r="U8" i="8" s="1"/>
  <c r="K17" i="14"/>
  <c r="V8" i="8" s="1"/>
  <c r="L17" i="14"/>
  <c r="W8" i="8" s="1"/>
  <c r="M17" i="14"/>
  <c r="X8" i="8" s="1"/>
  <c r="G18" i="14"/>
  <c r="R8" i="7" s="1"/>
  <c r="H18" i="14"/>
  <c r="S8" i="7" s="1"/>
  <c r="I18" i="14"/>
  <c r="T8" i="7" s="1"/>
  <c r="J18" i="14"/>
  <c r="U8" i="7" s="1"/>
  <c r="K18" i="14"/>
  <c r="V8" i="7" s="1"/>
  <c r="L18" i="14"/>
  <c r="W8" i="7" s="1"/>
  <c r="M18" i="14"/>
  <c r="X8" i="7" s="1"/>
  <c r="G19" i="14"/>
  <c r="R8" i="6" s="1"/>
  <c r="H19" i="14"/>
  <c r="S8" i="6" s="1"/>
  <c r="I19" i="14"/>
  <c r="T8" i="6" s="1"/>
  <c r="J19" i="14"/>
  <c r="U8" i="6"/>
  <c r="K19" i="14"/>
  <c r="V8" i="6" s="1"/>
  <c r="L19" i="14"/>
  <c r="W8" i="6" s="1"/>
  <c r="M19" i="14"/>
  <c r="X8" i="6" s="1"/>
  <c r="AU34" i="1"/>
  <c r="AU41" i="2"/>
  <c r="AU42" i="1"/>
  <c r="AU39" i="1"/>
  <c r="AU43" i="2"/>
  <c r="AU36" i="4"/>
  <c r="AU22" i="1"/>
  <c r="AU36" i="2"/>
  <c r="AU29" i="2"/>
  <c r="AU20" i="2"/>
  <c r="AU16" i="2"/>
  <c r="O7" i="12"/>
  <c r="AU42" i="12"/>
  <c r="AU42" i="3"/>
  <c r="AU36" i="3"/>
  <c r="AU25" i="3"/>
  <c r="AU37" i="3"/>
  <c r="AU34" i="10"/>
  <c r="AU16" i="4"/>
  <c r="AU18" i="12"/>
  <c r="AU17" i="11"/>
  <c r="AU14" i="10"/>
  <c r="AU27" i="12"/>
  <c r="AU33" i="11"/>
  <c r="AU26" i="13"/>
  <c r="AU43" i="12"/>
  <c r="AU34" i="12"/>
  <c r="AU23" i="12"/>
  <c r="AU37" i="11"/>
  <c r="AU32" i="11"/>
  <c r="AU43" i="10"/>
  <c r="AU38" i="10"/>
  <c r="AU34" i="8"/>
  <c r="AU14" i="12"/>
  <c r="AU29" i="11"/>
  <c r="AU24" i="11"/>
  <c r="AU13" i="11"/>
  <c r="AU30" i="10"/>
  <c r="AU13" i="10"/>
  <c r="AU16" i="9"/>
  <c r="AU24" i="7"/>
  <c r="AU40" i="9"/>
  <c r="AU35" i="9"/>
  <c r="AU24" i="9"/>
  <c r="AU19" i="9"/>
  <c r="AU35" i="8"/>
  <c r="AU22" i="10"/>
  <c r="AU39" i="9"/>
  <c r="AU28" i="9"/>
  <c r="AU28" i="7"/>
  <c r="AU23" i="8"/>
  <c r="AU18" i="8"/>
  <c r="AU30" i="8"/>
  <c r="AU23" i="7"/>
  <c r="AU37" i="6"/>
  <c r="AU30" i="6"/>
  <c r="AU17" i="7"/>
  <c r="AU14" i="7"/>
  <c r="AU13" i="7"/>
  <c r="AU42" i="6"/>
  <c r="AU25" i="6"/>
  <c r="AU17" i="6"/>
  <c r="AU24" i="6"/>
  <c r="AU23" i="6"/>
  <c r="AU20" i="6"/>
  <c r="AU29" i="6"/>
  <c r="AU26" i="6"/>
  <c r="AU21" i="6"/>
  <c r="N8" i="14"/>
  <c r="D13" i="1" s="1"/>
  <c r="H13" i="1" s="1"/>
  <c r="Q2" i="6"/>
  <c r="Q2" i="9"/>
  <c r="Q2" i="4"/>
  <c r="Q2" i="1"/>
  <c r="Q2" i="7"/>
  <c r="Q2" i="12"/>
  <c r="Q2" i="3"/>
  <c r="Q2" i="8"/>
  <c r="Q2" i="13"/>
  <c r="Q2" i="2"/>
  <c r="Q2" i="10"/>
  <c r="Q2" i="11"/>
  <c r="E6" i="15"/>
  <c r="A9" i="16" l="1"/>
  <c r="A18" i="16"/>
  <c r="O7" i="8"/>
  <c r="AB44" i="2"/>
  <c r="G12" i="15" s="1"/>
  <c r="AB44" i="13"/>
  <c r="G15" i="15" s="1"/>
  <c r="AB44" i="9"/>
  <c r="G19" i="15" s="1"/>
  <c r="AB44" i="11"/>
  <c r="G17" i="15" s="1"/>
  <c r="O7" i="9"/>
  <c r="O7" i="6"/>
  <c r="O7" i="2"/>
  <c r="O7" i="3"/>
  <c r="O7" i="4"/>
  <c r="O7" i="10"/>
  <c r="O7" i="7"/>
  <c r="O7" i="11"/>
  <c r="F10" i="15"/>
  <c r="O7" i="13"/>
  <c r="A16" i="16"/>
  <c r="N9" i="14"/>
  <c r="B13" i="2" s="1"/>
  <c r="AO13" i="2" s="1"/>
  <c r="A10" i="16"/>
  <c r="AU37" i="1"/>
  <c r="AU30" i="1"/>
  <c r="AU14" i="2"/>
  <c r="AB44" i="7"/>
  <c r="G21" i="15" s="1"/>
  <c r="AB44" i="6"/>
  <c r="G22" i="15" s="1"/>
  <c r="AV14" i="1"/>
  <c r="AT13" i="1"/>
  <c r="L13" i="1" s="1"/>
  <c r="AU38" i="1"/>
  <c r="AU27" i="1"/>
  <c r="AU23" i="1"/>
  <c r="AB44" i="1"/>
  <c r="G11" i="15" s="1"/>
  <c r="AB44" i="8"/>
  <c r="G20" i="15" s="1"/>
  <c r="AU35" i="1"/>
  <c r="AU28" i="1"/>
  <c r="AU17" i="1"/>
  <c r="AU15" i="1"/>
  <c r="AB44" i="3"/>
  <c r="G13" i="15" s="1"/>
  <c r="AU36" i="1"/>
  <c r="AU29" i="1"/>
  <c r="AU18" i="1"/>
  <c r="D14" i="1"/>
  <c r="E13" i="1"/>
  <c r="Q13" i="1" s="1"/>
  <c r="B14" i="2"/>
  <c r="B13" i="1"/>
  <c r="N7" i="14"/>
  <c r="N10" i="14" s="1"/>
  <c r="A12" i="16"/>
  <c r="A17" i="16"/>
  <c r="A15" i="16"/>
  <c r="A6" i="16"/>
  <c r="A8" i="16"/>
  <c r="A7" i="16"/>
  <c r="D13" i="2" l="1"/>
  <c r="C13" i="2"/>
  <c r="N13" i="2" s="1"/>
  <c r="AF13" i="2"/>
  <c r="S13" i="1"/>
  <c r="H11" i="15"/>
  <c r="G24" i="15"/>
  <c r="AV15" i="1"/>
  <c r="AT14" i="1"/>
  <c r="L14" i="1" s="1"/>
  <c r="S14" i="1" s="1"/>
  <c r="D14" i="2"/>
  <c r="Q13" i="2"/>
  <c r="H13" i="2"/>
  <c r="AF13" i="1"/>
  <c r="AI13" i="1" s="1"/>
  <c r="C13" i="1"/>
  <c r="N13" i="1" s="1"/>
  <c r="B14" i="1"/>
  <c r="AO13" i="1"/>
  <c r="AF14" i="2"/>
  <c r="AO14" i="2"/>
  <c r="B15" i="2"/>
  <c r="C14" i="2"/>
  <c r="N14" i="2" s="1"/>
  <c r="H14" i="1"/>
  <c r="D15" i="1"/>
  <c r="E14" i="1"/>
  <c r="B13" i="3"/>
  <c r="N11" i="14"/>
  <c r="D13" i="3"/>
  <c r="AP13" i="1"/>
  <c r="O13" i="1" s="1"/>
  <c r="AV16" i="1" l="1"/>
  <c r="AT15" i="1"/>
  <c r="L15" i="1" s="1"/>
  <c r="S15" i="1" s="1"/>
  <c r="O8" i="1"/>
  <c r="H12" i="15"/>
  <c r="B13" i="4"/>
  <c r="D13" i="4"/>
  <c r="N12" i="14"/>
  <c r="AP14" i="1"/>
  <c r="O14" i="1" s="1"/>
  <c r="B16" i="2"/>
  <c r="C15" i="2"/>
  <c r="AF15" i="2"/>
  <c r="AO15" i="2"/>
  <c r="AO14" i="1"/>
  <c r="C14" i="1"/>
  <c r="N14" i="1" s="1"/>
  <c r="AF14" i="1"/>
  <c r="AI14" i="1" s="1"/>
  <c r="B15" i="1"/>
  <c r="AP13" i="2"/>
  <c r="O13" i="2" s="1"/>
  <c r="AI13" i="2"/>
  <c r="U13" i="1"/>
  <c r="D14" i="3"/>
  <c r="H13" i="3"/>
  <c r="E13" i="3"/>
  <c r="C13" i="3"/>
  <c r="N13" i="3" s="1"/>
  <c r="AF13" i="3"/>
  <c r="B14" i="3"/>
  <c r="AO13" i="3"/>
  <c r="D16" i="1"/>
  <c r="E15" i="1"/>
  <c r="H15" i="1"/>
  <c r="H14" i="2"/>
  <c r="D15" i="2"/>
  <c r="E14" i="2"/>
  <c r="Q14" i="2" s="1"/>
  <c r="AT16" i="1" l="1"/>
  <c r="L16" i="1" s="1"/>
  <c r="S16" i="1" s="1"/>
  <c r="AV17" i="1"/>
  <c r="Q13" i="3"/>
  <c r="O8" i="2"/>
  <c r="H13" i="15"/>
  <c r="Q14" i="1"/>
  <c r="AI14" i="2"/>
  <c r="AP14" i="2"/>
  <c r="O14" i="2" s="1"/>
  <c r="AP15" i="1"/>
  <c r="O15" i="1" s="1"/>
  <c r="AP13" i="3"/>
  <c r="O13" i="3" s="1"/>
  <c r="AI13" i="3"/>
  <c r="D15" i="3"/>
  <c r="E14" i="3"/>
  <c r="H14" i="3"/>
  <c r="W13" i="1"/>
  <c r="Z13" i="1"/>
  <c r="AF15" i="1"/>
  <c r="AI15" i="1" s="1"/>
  <c r="C15" i="1"/>
  <c r="N15" i="1" s="1"/>
  <c r="AO15" i="1"/>
  <c r="B16" i="1"/>
  <c r="D14" i="4"/>
  <c r="H13" i="4"/>
  <c r="E13" i="4"/>
  <c r="D16" i="2"/>
  <c r="E15" i="2"/>
  <c r="Q15" i="2" s="1"/>
  <c r="H15" i="2"/>
  <c r="E16" i="1"/>
  <c r="H16" i="1"/>
  <c r="D17" i="1"/>
  <c r="AF14" i="3"/>
  <c r="AO14" i="3"/>
  <c r="B15" i="3"/>
  <c r="C14" i="3"/>
  <c r="N14" i="3" s="1"/>
  <c r="C16" i="2"/>
  <c r="N16" i="2" s="1"/>
  <c r="AF16" i="2"/>
  <c r="AO16" i="2"/>
  <c r="B17" i="2"/>
  <c r="B13" i="13"/>
  <c r="N13" i="14"/>
  <c r="D13" i="13"/>
  <c r="AF13" i="4"/>
  <c r="C13" i="4"/>
  <c r="N13" i="4" s="1"/>
  <c r="B14" i="4"/>
  <c r="AO13" i="4"/>
  <c r="Q14" i="3" l="1"/>
  <c r="Q15" i="1"/>
  <c r="U15" i="1" s="1"/>
  <c r="Q13" i="4"/>
  <c r="H14" i="15"/>
  <c r="O8" i="3"/>
  <c r="AV18" i="1"/>
  <c r="AT17" i="1"/>
  <c r="L17" i="1" s="1"/>
  <c r="S17" i="1" s="1"/>
  <c r="E13" i="13"/>
  <c r="Q13" i="13" s="1"/>
  <c r="H13" i="13"/>
  <c r="D14" i="13"/>
  <c r="AF13" i="13"/>
  <c r="B14" i="13"/>
  <c r="C13" i="13"/>
  <c r="N13" i="13" s="1"/>
  <c r="AO13" i="13"/>
  <c r="AF15" i="3"/>
  <c r="C15" i="3"/>
  <c r="AO15" i="3"/>
  <c r="B16" i="3"/>
  <c r="E16" i="2"/>
  <c r="Q16" i="2" s="1"/>
  <c r="H16" i="2"/>
  <c r="D17" i="2"/>
  <c r="U14" i="1"/>
  <c r="W14" i="1" s="1"/>
  <c r="AP14" i="3"/>
  <c r="O14" i="3" s="1"/>
  <c r="AI14" i="3"/>
  <c r="AO14" i="4"/>
  <c r="C14" i="4"/>
  <c r="N14" i="4" s="1"/>
  <c r="B15" i="4"/>
  <c r="AF14" i="4"/>
  <c r="B13" i="12"/>
  <c r="D13" i="12"/>
  <c r="N14" i="14"/>
  <c r="AO17" i="2"/>
  <c r="C17" i="2"/>
  <c r="N17" i="2" s="1"/>
  <c r="AF17" i="2"/>
  <c r="B18" i="2"/>
  <c r="H17" i="1"/>
  <c r="D18" i="1"/>
  <c r="E17" i="1"/>
  <c r="AP16" i="1"/>
  <c r="O16" i="1" s="1"/>
  <c r="AP15" i="2"/>
  <c r="O15" i="2" s="1"/>
  <c r="AI15" i="2"/>
  <c r="AI13" i="4"/>
  <c r="AP13" i="4"/>
  <c r="O13" i="4" s="1"/>
  <c r="E14" i="4"/>
  <c r="D15" i="4"/>
  <c r="H14" i="4"/>
  <c r="C16" i="1"/>
  <c r="N16" i="1" s="1"/>
  <c r="B17" i="1"/>
  <c r="AF16" i="1"/>
  <c r="AI16" i="1" s="1"/>
  <c r="AO16" i="1"/>
  <c r="H15" i="3"/>
  <c r="D16" i="3"/>
  <c r="E15" i="3"/>
  <c r="Q15" i="3" l="1"/>
  <c r="Q14" i="4"/>
  <c r="Q16" i="1"/>
  <c r="U16" i="1" s="1"/>
  <c r="H15" i="15"/>
  <c r="O8" i="4"/>
  <c r="AV19" i="1"/>
  <c r="AT18" i="1"/>
  <c r="L18" i="1" s="1"/>
  <c r="Z14" i="1"/>
  <c r="E16" i="3"/>
  <c r="D17" i="3"/>
  <c r="H16" i="3"/>
  <c r="Z15" i="1"/>
  <c r="E15" i="4"/>
  <c r="D16" i="4"/>
  <c r="H15" i="4"/>
  <c r="E18" i="1"/>
  <c r="Q18" i="1" s="1"/>
  <c r="D19" i="1"/>
  <c r="H18" i="1"/>
  <c r="D14" i="12"/>
  <c r="H13" i="12"/>
  <c r="E13" i="12"/>
  <c r="W15" i="1"/>
  <c r="AO16" i="3"/>
  <c r="AF16" i="3"/>
  <c r="B17" i="3"/>
  <c r="C16" i="3"/>
  <c r="N16" i="3" s="1"/>
  <c r="AI15" i="3"/>
  <c r="AP15" i="3"/>
  <c r="O15" i="3" s="1"/>
  <c r="AF17" i="1"/>
  <c r="AI17" i="1" s="1"/>
  <c r="AO17" i="1"/>
  <c r="B18" i="1"/>
  <c r="C17" i="1"/>
  <c r="N17" i="1" s="1"/>
  <c r="AI14" i="4"/>
  <c r="AP17" i="1"/>
  <c r="O17" i="1" s="1"/>
  <c r="AF18" i="2"/>
  <c r="C18" i="2"/>
  <c r="N18" i="2" s="1"/>
  <c r="B19" i="2"/>
  <c r="AO18" i="2"/>
  <c r="B13" i="11"/>
  <c r="N15" i="14"/>
  <c r="D13" i="11"/>
  <c r="B14" i="12"/>
  <c r="C13" i="12"/>
  <c r="N13" i="12" s="1"/>
  <c r="AO13" i="12"/>
  <c r="AF13" i="12"/>
  <c r="AO15" i="4"/>
  <c r="B16" i="4"/>
  <c r="AF15" i="4"/>
  <c r="C15" i="4"/>
  <c r="N15" i="4" s="1"/>
  <c r="E17" i="2"/>
  <c r="Q17" i="2" s="1"/>
  <c r="D18" i="2"/>
  <c r="H17" i="2"/>
  <c r="AI16" i="2"/>
  <c r="AP16" i="2"/>
  <c r="O16" i="2" s="1"/>
  <c r="C14" i="13"/>
  <c r="B15" i="13"/>
  <c r="AO14" i="13"/>
  <c r="AF14" i="13"/>
  <c r="D15" i="13"/>
  <c r="E14" i="13"/>
  <c r="Q14" i="13" s="1"/>
  <c r="H14" i="13"/>
  <c r="AI13" i="13"/>
  <c r="Q13" i="12" l="1"/>
  <c r="Q16" i="3"/>
  <c r="Q15" i="4"/>
  <c r="AT19" i="1"/>
  <c r="L19" i="1" s="1"/>
  <c r="S19" i="1" s="1"/>
  <c r="AV20" i="1"/>
  <c r="H16" i="15"/>
  <c r="O8" i="13"/>
  <c r="Q17" i="1"/>
  <c r="U17" i="1" s="1"/>
  <c r="S18" i="1"/>
  <c r="U18" i="1" s="1"/>
  <c r="D16" i="13"/>
  <c r="E15" i="13"/>
  <c r="H15" i="13"/>
  <c r="AP17" i="2"/>
  <c r="O17" i="2" s="1"/>
  <c r="AI17" i="2"/>
  <c r="B17" i="4"/>
  <c r="AO16" i="4"/>
  <c r="AF16" i="4"/>
  <c r="C16" i="4"/>
  <c r="D14" i="11"/>
  <c r="E13" i="11"/>
  <c r="H13" i="11"/>
  <c r="AO13" i="11"/>
  <c r="AF13" i="11"/>
  <c r="B14" i="11"/>
  <c r="C13" i="11"/>
  <c r="N13" i="11" s="1"/>
  <c r="AO19" i="2"/>
  <c r="C19" i="2"/>
  <c r="AF19" i="2"/>
  <c r="B20" i="2"/>
  <c r="AO17" i="3"/>
  <c r="AF17" i="3"/>
  <c r="C17" i="3"/>
  <c r="N17" i="3" s="1"/>
  <c r="B18" i="3"/>
  <c r="AP13" i="12"/>
  <c r="O13" i="12" s="1"/>
  <c r="AI13" i="12"/>
  <c r="H14" i="12"/>
  <c r="E14" i="12"/>
  <c r="D15" i="12"/>
  <c r="AP18" i="1"/>
  <c r="O18" i="1" s="1"/>
  <c r="AI15" i="4"/>
  <c r="Z16" i="1"/>
  <c r="D18" i="3"/>
  <c r="H17" i="3"/>
  <c r="E17" i="3"/>
  <c r="AP14" i="13"/>
  <c r="O14" i="13" s="1"/>
  <c r="AI14" i="13"/>
  <c r="AO15" i="13"/>
  <c r="C15" i="13"/>
  <c r="N15" i="13" s="1"/>
  <c r="B16" i="13"/>
  <c r="AF15" i="13"/>
  <c r="H18" i="2"/>
  <c r="D19" i="2"/>
  <c r="E18" i="2"/>
  <c r="Q18" i="2" s="1"/>
  <c r="C14" i="12"/>
  <c r="AO14" i="12"/>
  <c r="B15" i="12"/>
  <c r="AF14" i="12"/>
  <c r="B13" i="10"/>
  <c r="D13" i="10"/>
  <c r="N16" i="14"/>
  <c r="C18" i="1"/>
  <c r="N18" i="1" s="1"/>
  <c r="B19" i="1"/>
  <c r="AF18" i="1"/>
  <c r="AI18" i="1" s="1"/>
  <c r="AO18" i="1"/>
  <c r="W16" i="1"/>
  <c r="D20" i="1"/>
  <c r="H19" i="1"/>
  <c r="E19" i="1"/>
  <c r="H16" i="4"/>
  <c r="E16" i="4"/>
  <c r="Q16" i="4" s="1"/>
  <c r="D17" i="4"/>
  <c r="AP16" i="3"/>
  <c r="O16" i="3" s="1"/>
  <c r="AI16" i="3"/>
  <c r="Q14" i="12" l="1"/>
  <c r="Q17" i="3"/>
  <c r="Q13" i="11"/>
  <c r="AT20" i="1"/>
  <c r="L20" i="1" s="1"/>
  <c r="S20" i="1" s="1"/>
  <c r="AV21" i="1"/>
  <c r="W17" i="1"/>
  <c r="W18" i="1" s="1"/>
  <c r="Q15" i="13"/>
  <c r="O8" i="12"/>
  <c r="H17" i="15"/>
  <c r="AI16" i="4"/>
  <c r="B13" i="9"/>
  <c r="N17" i="14"/>
  <c r="D13" i="9"/>
  <c r="B14" i="10"/>
  <c r="AO13" i="10"/>
  <c r="AF13" i="10"/>
  <c r="C13" i="10"/>
  <c r="AO15" i="12"/>
  <c r="B16" i="12"/>
  <c r="AF15" i="12"/>
  <c r="C15" i="12"/>
  <c r="N15" i="12" s="1"/>
  <c r="AP18" i="2"/>
  <c r="O18" i="2" s="1"/>
  <c r="AI18" i="2"/>
  <c r="AF16" i="13"/>
  <c r="B17" i="13"/>
  <c r="C16" i="13"/>
  <c r="N16" i="13" s="1"/>
  <c r="AO16" i="13"/>
  <c r="Z17" i="1"/>
  <c r="Z18" i="1" s="1"/>
  <c r="E15" i="12"/>
  <c r="Q15" i="12" s="1"/>
  <c r="H15" i="12"/>
  <c r="D16" i="12"/>
  <c r="B19" i="3"/>
  <c r="C18" i="3"/>
  <c r="N18" i="3" s="1"/>
  <c r="AO18" i="3"/>
  <c r="AF18" i="3"/>
  <c r="C14" i="11"/>
  <c r="N14" i="11" s="1"/>
  <c r="AO14" i="11"/>
  <c r="AF14" i="11"/>
  <c r="B15" i="11"/>
  <c r="AI13" i="11"/>
  <c r="AP13" i="11"/>
  <c r="O13" i="11" s="1"/>
  <c r="B18" i="4"/>
  <c r="C17" i="4"/>
  <c r="N17" i="4" s="1"/>
  <c r="AF17" i="4"/>
  <c r="AO17" i="4"/>
  <c r="D17" i="13"/>
  <c r="H16" i="13"/>
  <c r="E16" i="13"/>
  <c r="D18" i="4"/>
  <c r="H17" i="4"/>
  <c r="E17" i="4"/>
  <c r="AP19" i="1"/>
  <c r="O19" i="1" s="1"/>
  <c r="D21" i="1"/>
  <c r="H20" i="1"/>
  <c r="E20" i="1"/>
  <c r="C19" i="1"/>
  <c r="N19" i="1" s="1"/>
  <c r="B20" i="1"/>
  <c r="AF19" i="1"/>
  <c r="AI19" i="1" s="1"/>
  <c r="AO19" i="1"/>
  <c r="H13" i="10"/>
  <c r="D14" i="10"/>
  <c r="E13" i="10"/>
  <c r="H19" i="2"/>
  <c r="D20" i="2"/>
  <c r="E19" i="2"/>
  <c r="Q19" i="2" s="1"/>
  <c r="AI17" i="3"/>
  <c r="AP17" i="3"/>
  <c r="O17" i="3" s="1"/>
  <c r="E18" i="3"/>
  <c r="Q18" i="3" s="1"/>
  <c r="H18" i="3"/>
  <c r="D19" i="3"/>
  <c r="AI14" i="12"/>
  <c r="AP14" i="12"/>
  <c r="O14" i="12" s="1"/>
  <c r="AF20" i="2"/>
  <c r="C20" i="2"/>
  <c r="N20" i="2" s="1"/>
  <c r="B21" i="2"/>
  <c r="AO20" i="2"/>
  <c r="H14" i="11"/>
  <c r="D15" i="11"/>
  <c r="E14" i="11"/>
  <c r="AI15" i="13"/>
  <c r="AP15" i="13"/>
  <c r="O15" i="13" s="1"/>
  <c r="Q17" i="4" l="1"/>
  <c r="Q19" i="1"/>
  <c r="U19" i="1" s="1"/>
  <c r="W19" i="1" s="1"/>
  <c r="Q16" i="13"/>
  <c r="Q13" i="10"/>
  <c r="AV22" i="1"/>
  <c r="AT21" i="1"/>
  <c r="L21" i="1" s="1"/>
  <c r="S21" i="1" s="1"/>
  <c r="Q14" i="11"/>
  <c r="O8" i="11"/>
  <c r="H18" i="15"/>
  <c r="AP14" i="11"/>
  <c r="O14" i="11" s="1"/>
  <c r="AI14" i="11"/>
  <c r="H20" i="2"/>
  <c r="D21" i="2"/>
  <c r="E20" i="2"/>
  <c r="Q20" i="2" s="1"/>
  <c r="E14" i="10"/>
  <c r="H14" i="10"/>
  <c r="D15" i="10"/>
  <c r="AF20" i="1"/>
  <c r="AO20" i="1"/>
  <c r="B21" i="1"/>
  <c r="C20" i="1"/>
  <c r="N20" i="1" s="1"/>
  <c r="C19" i="3"/>
  <c r="AF19" i="3"/>
  <c r="B20" i="3"/>
  <c r="AO19" i="3"/>
  <c r="C17" i="13"/>
  <c r="AF17" i="13"/>
  <c r="B18" i="13"/>
  <c r="AO17" i="13"/>
  <c r="AO14" i="10"/>
  <c r="C14" i="10"/>
  <c r="N14" i="10" s="1"/>
  <c r="B15" i="10"/>
  <c r="AF14" i="10"/>
  <c r="B13" i="8"/>
  <c r="D13" i="8"/>
  <c r="N18" i="14"/>
  <c r="H15" i="11"/>
  <c r="D16" i="11"/>
  <c r="E15" i="11"/>
  <c r="AF21" i="2"/>
  <c r="B22" i="2"/>
  <c r="AO21" i="2"/>
  <c r="C21" i="2"/>
  <c r="N21" i="2" s="1"/>
  <c r="H19" i="3"/>
  <c r="E19" i="3"/>
  <c r="Q19" i="3" s="1"/>
  <c r="D20" i="3"/>
  <c r="AI18" i="3"/>
  <c r="AP18" i="3"/>
  <c r="O18" i="3" s="1"/>
  <c r="AP19" i="2"/>
  <c r="O19" i="2" s="1"/>
  <c r="AI19" i="2"/>
  <c r="AP13" i="10"/>
  <c r="O13" i="10" s="1"/>
  <c r="AI13" i="10"/>
  <c r="AI20" i="1"/>
  <c r="AP20" i="1"/>
  <c r="O20" i="1" s="1"/>
  <c r="E21" i="1"/>
  <c r="H21" i="1"/>
  <c r="D22" i="1"/>
  <c r="AI17" i="4"/>
  <c r="D19" i="4"/>
  <c r="H18" i="4"/>
  <c r="E18" i="4"/>
  <c r="AP16" i="13"/>
  <c r="O16" i="13" s="1"/>
  <c r="AI16" i="13"/>
  <c r="E17" i="13"/>
  <c r="D18" i="13"/>
  <c r="H17" i="13"/>
  <c r="B19" i="4"/>
  <c r="AO18" i="4"/>
  <c r="C18" i="4"/>
  <c r="N18" i="4" s="1"/>
  <c r="AF18" i="4"/>
  <c r="C15" i="11"/>
  <c r="N15" i="11" s="1"/>
  <c r="AF15" i="11"/>
  <c r="AO15" i="11"/>
  <c r="B16" i="11"/>
  <c r="H16" i="12"/>
  <c r="D17" i="12"/>
  <c r="E16" i="12"/>
  <c r="AI15" i="12"/>
  <c r="Z19" i="1"/>
  <c r="AO16" i="12"/>
  <c r="B17" i="12"/>
  <c r="C16" i="12"/>
  <c r="N16" i="12" s="1"/>
  <c r="AF16" i="12"/>
  <c r="D14" i="9"/>
  <c r="E13" i="9"/>
  <c r="H13" i="9"/>
  <c r="C13" i="9"/>
  <c r="AF13" i="9"/>
  <c r="B14" i="9"/>
  <c r="AO13" i="9"/>
  <c r="Q13" i="9" l="1"/>
  <c r="Q17" i="13"/>
  <c r="Q16" i="12"/>
  <c r="Q20" i="1"/>
  <c r="U20" i="1" s="1"/>
  <c r="W20" i="1" s="1"/>
  <c r="Q14" i="10"/>
  <c r="H19" i="15"/>
  <c r="O8" i="10"/>
  <c r="Q15" i="11"/>
  <c r="AV23" i="1"/>
  <c r="AT22" i="1"/>
  <c r="L22" i="1" s="1"/>
  <c r="S22" i="1" s="1"/>
  <c r="Q18" i="4"/>
  <c r="D15" i="9"/>
  <c r="E14" i="9"/>
  <c r="H14" i="9"/>
  <c r="C17" i="12"/>
  <c r="N17" i="12" s="1"/>
  <c r="AO17" i="12"/>
  <c r="AF17" i="12"/>
  <c r="B18" i="12"/>
  <c r="E17" i="12"/>
  <c r="H17" i="12"/>
  <c r="D18" i="12"/>
  <c r="AF19" i="4"/>
  <c r="AO19" i="4"/>
  <c r="B20" i="4"/>
  <c r="C19" i="4"/>
  <c r="E18" i="13"/>
  <c r="H18" i="13"/>
  <c r="D19" i="13"/>
  <c r="H20" i="3"/>
  <c r="E20" i="3"/>
  <c r="D21" i="3"/>
  <c r="E16" i="11"/>
  <c r="H16" i="11"/>
  <c r="D17" i="11"/>
  <c r="H13" i="8"/>
  <c r="D14" i="8"/>
  <c r="E13" i="8"/>
  <c r="C20" i="3"/>
  <c r="N20" i="3" s="1"/>
  <c r="B21" i="3"/>
  <c r="AF20" i="3"/>
  <c r="AO20" i="3"/>
  <c r="E15" i="10"/>
  <c r="D16" i="10"/>
  <c r="H15" i="10"/>
  <c r="AP14" i="10"/>
  <c r="O14" i="10" s="1"/>
  <c r="AI14" i="10"/>
  <c r="E21" i="2"/>
  <c r="Q21" i="2" s="1"/>
  <c r="D22" i="2"/>
  <c r="H21" i="2"/>
  <c r="AO14" i="9"/>
  <c r="B15" i="9"/>
  <c r="AF14" i="9"/>
  <c r="C14" i="9"/>
  <c r="N14" i="9" s="1"/>
  <c r="AP13" i="9"/>
  <c r="O13" i="9" s="1"/>
  <c r="AI13" i="9"/>
  <c r="Z20" i="1"/>
  <c r="AI16" i="12"/>
  <c r="AP16" i="12"/>
  <c r="O16" i="12" s="1"/>
  <c r="B17" i="11"/>
  <c r="AO16" i="11"/>
  <c r="C16" i="11"/>
  <c r="AF16" i="11"/>
  <c r="AI17" i="13"/>
  <c r="AP17" i="13"/>
  <c r="O17" i="13" s="1"/>
  <c r="AP18" i="4"/>
  <c r="O18" i="4" s="1"/>
  <c r="AI18" i="4"/>
  <c r="H19" i="4"/>
  <c r="D20" i="4"/>
  <c r="E19" i="4"/>
  <c r="H22" i="1"/>
  <c r="E22" i="1"/>
  <c r="D23" i="1"/>
  <c r="AP21" i="1"/>
  <c r="O21" i="1" s="1"/>
  <c r="AP19" i="3"/>
  <c r="O19" i="3" s="1"/>
  <c r="AI19" i="3"/>
  <c r="AF22" i="2"/>
  <c r="C22" i="2"/>
  <c r="B23" i="2"/>
  <c r="AO22" i="2"/>
  <c r="AI15" i="11"/>
  <c r="AP15" i="11"/>
  <c r="O15" i="11" s="1"/>
  <c r="B13" i="7"/>
  <c r="N19" i="14"/>
  <c r="D13" i="7"/>
  <c r="C13" i="8"/>
  <c r="N13" i="8" s="1"/>
  <c r="AO13" i="8"/>
  <c r="B14" i="8"/>
  <c r="AF13" i="8"/>
  <c r="C15" i="10"/>
  <c r="N15" i="10" s="1"/>
  <c r="AO15" i="10"/>
  <c r="AF15" i="10"/>
  <c r="B16" i="10"/>
  <c r="AF18" i="13"/>
  <c r="C18" i="13"/>
  <c r="N18" i="13" s="1"/>
  <c r="B19" i="13"/>
  <c r="AO18" i="13"/>
  <c r="AF21" i="1"/>
  <c r="AI21" i="1" s="1"/>
  <c r="AO21" i="1"/>
  <c r="B22" i="1"/>
  <c r="C21" i="1"/>
  <c r="N21" i="1" s="1"/>
  <c r="AI20" i="2"/>
  <c r="AP20" i="2"/>
  <c r="O20" i="2" s="1"/>
  <c r="Q19" i="4" l="1"/>
  <c r="Q17" i="12"/>
  <c r="Q15" i="10"/>
  <c r="Q20" i="3"/>
  <c r="Q13" i="8"/>
  <c r="Q18" i="13"/>
  <c r="Q16" i="11"/>
  <c r="Q14" i="9"/>
  <c r="AV24" i="1"/>
  <c r="AT23" i="1"/>
  <c r="L23" i="1" s="1"/>
  <c r="S23" i="1" s="1"/>
  <c r="O8" i="9"/>
  <c r="H20" i="15"/>
  <c r="Q21" i="1"/>
  <c r="U21" i="1" s="1"/>
  <c r="W21" i="1" s="1"/>
  <c r="B23" i="1"/>
  <c r="C22" i="1"/>
  <c r="N22" i="1" s="1"/>
  <c r="AO22" i="1"/>
  <c r="AF22" i="1"/>
  <c r="AI22" i="1" s="1"/>
  <c r="B20" i="13"/>
  <c r="C19" i="13"/>
  <c r="N19" i="13" s="1"/>
  <c r="AO19" i="13"/>
  <c r="AF19" i="13"/>
  <c r="AO14" i="8"/>
  <c r="B15" i="8"/>
  <c r="AF14" i="8"/>
  <c r="C14" i="8"/>
  <c r="N14" i="8" s="1"/>
  <c r="B13" i="6"/>
  <c r="D13" i="6"/>
  <c r="B24" i="2"/>
  <c r="C23" i="2"/>
  <c r="N23" i="2" s="1"/>
  <c r="AO23" i="2"/>
  <c r="AF23" i="2"/>
  <c r="AP22" i="1"/>
  <c r="O22" i="1" s="1"/>
  <c r="AP19" i="4"/>
  <c r="O19" i="4" s="1"/>
  <c r="AI19" i="4"/>
  <c r="AF17" i="11"/>
  <c r="C17" i="11"/>
  <c r="N17" i="11" s="1"/>
  <c r="AO17" i="11"/>
  <c r="B18" i="11"/>
  <c r="C15" i="9"/>
  <c r="N15" i="9" s="1"/>
  <c r="AF15" i="9"/>
  <c r="B16" i="9"/>
  <c r="AO15" i="9"/>
  <c r="H22" i="2"/>
  <c r="E22" i="2"/>
  <c r="Q22" i="2" s="1"/>
  <c r="D23" i="2"/>
  <c r="D17" i="10"/>
  <c r="H16" i="10"/>
  <c r="E16" i="10"/>
  <c r="AI13" i="8"/>
  <c r="AP13" i="8"/>
  <c r="O13" i="8" s="1"/>
  <c r="H21" i="3"/>
  <c r="E21" i="3"/>
  <c r="D22" i="3"/>
  <c r="E19" i="13"/>
  <c r="D20" i="13"/>
  <c r="H19" i="13"/>
  <c r="AP18" i="13"/>
  <c r="O18" i="13" s="1"/>
  <c r="AI18" i="13"/>
  <c r="B21" i="4"/>
  <c r="AF20" i="4"/>
  <c r="AO20" i="4"/>
  <c r="C20" i="4"/>
  <c r="N20" i="4" s="1"/>
  <c r="AI14" i="9"/>
  <c r="AP14" i="9"/>
  <c r="O14" i="9" s="1"/>
  <c r="AF16" i="10"/>
  <c r="C16" i="10"/>
  <c r="B17" i="10"/>
  <c r="AO16" i="10"/>
  <c r="H13" i="7"/>
  <c r="D14" i="7"/>
  <c r="E13" i="7"/>
  <c r="Q13" i="7" s="1"/>
  <c r="AO13" i="7"/>
  <c r="AF13" i="7"/>
  <c r="B14" i="7"/>
  <c r="C13" i="7"/>
  <c r="N13" i="7" s="1"/>
  <c r="D24" i="1"/>
  <c r="H23" i="1"/>
  <c r="E23" i="1"/>
  <c r="E20" i="4"/>
  <c r="D21" i="4"/>
  <c r="H20" i="4"/>
  <c r="AI21" i="2"/>
  <c r="AP21" i="2"/>
  <c r="O21" i="2" s="1"/>
  <c r="AP15" i="10"/>
  <c r="O15" i="10" s="1"/>
  <c r="AI15" i="10"/>
  <c r="AO21" i="3"/>
  <c r="AF21" i="3"/>
  <c r="B22" i="3"/>
  <c r="C21" i="3"/>
  <c r="N21" i="3" s="1"/>
  <c r="E14" i="8"/>
  <c r="Q14" i="8" s="1"/>
  <c r="H14" i="8"/>
  <c r="D15" i="8"/>
  <c r="E17" i="11"/>
  <c r="Q17" i="11" s="1"/>
  <c r="D18" i="11"/>
  <c r="H17" i="11"/>
  <c r="AI16" i="11"/>
  <c r="AP16" i="11"/>
  <c r="O16" i="11" s="1"/>
  <c r="AI20" i="3"/>
  <c r="AP20" i="3"/>
  <c r="O20" i="3" s="1"/>
  <c r="H18" i="12"/>
  <c r="E18" i="12"/>
  <c r="D19" i="12"/>
  <c r="AP17" i="12"/>
  <c r="O17" i="12" s="1"/>
  <c r="AI17" i="12"/>
  <c r="AF18" i="12"/>
  <c r="AO18" i="12"/>
  <c r="B19" i="12"/>
  <c r="C18" i="12"/>
  <c r="E15" i="9"/>
  <c r="Q15" i="9" s="1"/>
  <c r="H15" i="9"/>
  <c r="D16" i="9"/>
  <c r="Q19" i="13" l="1"/>
  <c r="Q20" i="4"/>
  <c r="Q18" i="12"/>
  <c r="AT24" i="1"/>
  <c r="L24" i="1" s="1"/>
  <c r="S24" i="1" s="1"/>
  <c r="AV25" i="1"/>
  <c r="H21" i="15"/>
  <c r="O8" i="8"/>
  <c r="Q21" i="3"/>
  <c r="Q16" i="10"/>
  <c r="Q22" i="1"/>
  <c r="U22" i="1" s="1"/>
  <c r="W22" i="1" s="1"/>
  <c r="AP18" i="12"/>
  <c r="O18" i="12" s="1"/>
  <c r="AI18" i="12"/>
  <c r="H18" i="11"/>
  <c r="E18" i="11"/>
  <c r="D19" i="11"/>
  <c r="D16" i="8"/>
  <c r="H15" i="8"/>
  <c r="E15" i="8"/>
  <c r="Q15" i="8" s="1"/>
  <c r="AI14" i="8"/>
  <c r="AP14" i="8"/>
  <c r="O14" i="8" s="1"/>
  <c r="AO22" i="3"/>
  <c r="B23" i="3"/>
  <c r="C22" i="3"/>
  <c r="AF22" i="3"/>
  <c r="D22" i="4"/>
  <c r="E21" i="4"/>
  <c r="H21" i="4"/>
  <c r="AP23" i="1"/>
  <c r="O23" i="1" s="1"/>
  <c r="E24" i="1"/>
  <c r="D25" i="1"/>
  <c r="H24" i="1"/>
  <c r="AF14" i="7"/>
  <c r="C14" i="7"/>
  <c r="N14" i="7" s="1"/>
  <c r="B15" i="7"/>
  <c r="AO14" i="7"/>
  <c r="D15" i="7"/>
  <c r="E14" i="7"/>
  <c r="H14" i="7"/>
  <c r="C21" i="4"/>
  <c r="N21" i="4" s="1"/>
  <c r="AO21" i="4"/>
  <c r="AF21" i="4"/>
  <c r="B22" i="4"/>
  <c r="AI19" i="13"/>
  <c r="AP19" i="13"/>
  <c r="O19" i="13" s="1"/>
  <c r="E22" i="3"/>
  <c r="Q22" i="3" s="1"/>
  <c r="D23" i="3"/>
  <c r="H22" i="3"/>
  <c r="AP16" i="10"/>
  <c r="O16" i="10" s="1"/>
  <c r="AI16" i="10"/>
  <c r="D18" i="10"/>
  <c r="E17" i="10"/>
  <c r="H17" i="10"/>
  <c r="AI22" i="2"/>
  <c r="AP22" i="2"/>
  <c r="O22" i="2" s="1"/>
  <c r="AO16" i="9"/>
  <c r="B17" i="9"/>
  <c r="C16" i="9"/>
  <c r="N16" i="9" s="1"/>
  <c r="AF16" i="9"/>
  <c r="AO18" i="11"/>
  <c r="B19" i="11"/>
  <c r="AF18" i="11"/>
  <c r="C18" i="11"/>
  <c r="N18" i="11" s="1"/>
  <c r="C13" i="6"/>
  <c r="AF13" i="6"/>
  <c r="B14" i="6"/>
  <c r="AO13" i="6"/>
  <c r="AO15" i="8"/>
  <c r="B16" i="8"/>
  <c r="AF15" i="8"/>
  <c r="C15" i="8"/>
  <c r="H16" i="9"/>
  <c r="D17" i="9"/>
  <c r="E16" i="9"/>
  <c r="Q16" i="9" s="1"/>
  <c r="AI15" i="9"/>
  <c r="AP15" i="9"/>
  <c r="O15" i="9" s="1"/>
  <c r="AO19" i="12"/>
  <c r="B20" i="12"/>
  <c r="C19" i="12"/>
  <c r="N19" i="12" s="1"/>
  <c r="AF19" i="12"/>
  <c r="E19" i="12"/>
  <c r="H19" i="12"/>
  <c r="D20" i="12"/>
  <c r="AP17" i="11"/>
  <c r="O17" i="11" s="1"/>
  <c r="AI17" i="11"/>
  <c r="AP20" i="4"/>
  <c r="O20" i="4" s="1"/>
  <c r="AI20" i="4"/>
  <c r="AI13" i="7"/>
  <c r="C17" i="10"/>
  <c r="N17" i="10" s="1"/>
  <c r="B18" i="10"/>
  <c r="AO17" i="10"/>
  <c r="AF17" i="10"/>
  <c r="H20" i="13"/>
  <c r="D21" i="13"/>
  <c r="E20" i="13"/>
  <c r="AI21" i="3"/>
  <c r="AP21" i="3"/>
  <c r="O21" i="3" s="1"/>
  <c r="E23" i="2"/>
  <c r="Q23" i="2" s="1"/>
  <c r="H23" i="2"/>
  <c r="D24" i="2"/>
  <c r="Z21" i="1"/>
  <c r="AO24" i="2"/>
  <c r="B25" i="2"/>
  <c r="AF24" i="2"/>
  <c r="C24" i="2"/>
  <c r="N24" i="2" s="1"/>
  <c r="H13" i="6"/>
  <c r="D14" i="6"/>
  <c r="E13" i="6"/>
  <c r="AF20" i="13"/>
  <c r="C20" i="13"/>
  <c r="N20" i="13" s="1"/>
  <c r="AO20" i="13"/>
  <c r="B21" i="13"/>
  <c r="AF23" i="1"/>
  <c r="AI23" i="1" s="1"/>
  <c r="B24" i="1"/>
  <c r="AO23" i="1"/>
  <c r="C23" i="1"/>
  <c r="N23" i="1" s="1"/>
  <c r="Q14" i="7" l="1"/>
  <c r="Q13" i="6"/>
  <c r="Z22" i="1"/>
  <c r="Q19" i="12"/>
  <c r="Q21" i="4"/>
  <c r="AT25" i="1"/>
  <c r="L25" i="1" s="1"/>
  <c r="S25" i="1" s="1"/>
  <c r="AV26" i="1"/>
  <c r="Q17" i="10"/>
  <c r="Q20" i="13"/>
  <c r="Q23" i="1"/>
  <c r="U23" i="1" s="1"/>
  <c r="Z23" i="1" s="1"/>
  <c r="Q18" i="11"/>
  <c r="O8" i="7"/>
  <c r="H22" i="15"/>
  <c r="D15" i="6"/>
  <c r="H14" i="6"/>
  <c r="E14" i="6"/>
  <c r="B26" i="2"/>
  <c r="AF25" i="2"/>
  <c r="AO25" i="2"/>
  <c r="C25" i="2"/>
  <c r="N25" i="2" s="1"/>
  <c r="D25" i="2"/>
  <c r="H24" i="2"/>
  <c r="E24" i="2"/>
  <c r="Q24" i="2" s="1"/>
  <c r="AP23" i="2"/>
  <c r="O23" i="2" s="1"/>
  <c r="AI23" i="2"/>
  <c r="AP20" i="13"/>
  <c r="O20" i="13" s="1"/>
  <c r="AI20" i="13"/>
  <c r="E20" i="12"/>
  <c r="H20" i="12"/>
  <c r="D21" i="12"/>
  <c r="AP19" i="12"/>
  <c r="O19" i="12" s="1"/>
  <c r="AI19" i="12"/>
  <c r="AP16" i="9"/>
  <c r="O16" i="9" s="1"/>
  <c r="AI16" i="9"/>
  <c r="B17" i="8"/>
  <c r="AO16" i="8"/>
  <c r="C16" i="8"/>
  <c r="N16" i="8" s="1"/>
  <c r="AF16" i="8"/>
  <c r="AO19" i="11"/>
  <c r="C19" i="11"/>
  <c r="B20" i="11"/>
  <c r="AF19" i="11"/>
  <c r="D19" i="10"/>
  <c r="H18" i="10"/>
  <c r="E18" i="10"/>
  <c r="AP22" i="3"/>
  <c r="O22" i="3" s="1"/>
  <c r="AI22" i="3"/>
  <c r="C22" i="4"/>
  <c r="N22" i="4" s="1"/>
  <c r="B23" i="4"/>
  <c r="AF22" i="4"/>
  <c r="AO22" i="4"/>
  <c r="E15" i="7"/>
  <c r="H15" i="7"/>
  <c r="D16" i="7"/>
  <c r="AF15" i="7"/>
  <c r="C15" i="7"/>
  <c r="AO15" i="7"/>
  <c r="B16" i="7"/>
  <c r="AP24" i="1"/>
  <c r="O24" i="1" s="1"/>
  <c r="H22" i="4"/>
  <c r="D23" i="4"/>
  <c r="E22" i="4"/>
  <c r="AI15" i="8"/>
  <c r="H16" i="8"/>
  <c r="E16" i="8"/>
  <c r="D17" i="8"/>
  <c r="AP18" i="11"/>
  <c r="O18" i="11" s="1"/>
  <c r="AI18" i="11"/>
  <c r="B25" i="1"/>
  <c r="C24" i="1"/>
  <c r="N24" i="1" s="1"/>
  <c r="AF24" i="1"/>
  <c r="AI24" i="1" s="1"/>
  <c r="AO24" i="1"/>
  <c r="B22" i="13"/>
  <c r="AF21" i="13"/>
  <c r="C21" i="13"/>
  <c r="AO21" i="13"/>
  <c r="AI13" i="6"/>
  <c r="AP13" i="6"/>
  <c r="O13" i="6" s="1"/>
  <c r="H21" i="13"/>
  <c r="D22" i="13"/>
  <c r="E21" i="13"/>
  <c r="B19" i="10"/>
  <c r="AF18" i="10"/>
  <c r="C18" i="10"/>
  <c r="N18" i="10" s="1"/>
  <c r="AO18" i="10"/>
  <c r="C20" i="12"/>
  <c r="N20" i="12" s="1"/>
  <c r="B21" i="12"/>
  <c r="AF20" i="12"/>
  <c r="AO20" i="12"/>
  <c r="E17" i="9"/>
  <c r="H17" i="9"/>
  <c r="D18" i="9"/>
  <c r="AF14" i="6"/>
  <c r="C14" i="6"/>
  <c r="N14" i="6" s="1"/>
  <c r="B15" i="6"/>
  <c r="AO14" i="6"/>
  <c r="AO17" i="9"/>
  <c r="C17" i="9"/>
  <c r="B18" i="9"/>
  <c r="AF17" i="9"/>
  <c r="AP17" i="10"/>
  <c r="O17" i="10" s="1"/>
  <c r="AI17" i="10"/>
  <c r="E23" i="3"/>
  <c r="H23" i="3"/>
  <c r="D24" i="3"/>
  <c r="AI14" i="7"/>
  <c r="AP14" i="7"/>
  <c r="O14" i="7" s="1"/>
  <c r="H25" i="1"/>
  <c r="D26" i="1"/>
  <c r="E25" i="1"/>
  <c r="AP21" i="4"/>
  <c r="O21" i="4" s="1"/>
  <c r="AI21" i="4"/>
  <c r="B24" i="3"/>
  <c r="C23" i="3"/>
  <c r="N23" i="3" s="1"/>
  <c r="AF23" i="3"/>
  <c r="AO23" i="3"/>
  <c r="H19" i="11"/>
  <c r="D20" i="11"/>
  <c r="E19" i="11"/>
  <c r="Q16" i="8" l="1"/>
  <c r="Q19" i="11"/>
  <c r="Q21" i="13"/>
  <c r="Q23" i="3"/>
  <c r="Q22" i="4"/>
  <c r="O8" i="6"/>
  <c r="H24" i="15"/>
  <c r="Q17" i="9"/>
  <c r="Q14" i="6"/>
  <c r="AT26" i="1"/>
  <c r="L26" i="1" s="1"/>
  <c r="S26" i="1" s="1"/>
  <c r="AV27" i="1"/>
  <c r="Q15" i="7"/>
  <c r="Q18" i="10"/>
  <c r="Q20" i="12"/>
  <c r="Q24" i="1"/>
  <c r="U24" i="1" s="1"/>
  <c r="Z24" i="1" s="1"/>
  <c r="W23" i="1"/>
  <c r="AI19" i="11"/>
  <c r="AP19" i="11"/>
  <c r="O19" i="11" s="1"/>
  <c r="C24" i="3"/>
  <c r="N24" i="3" s="1"/>
  <c r="B25" i="3"/>
  <c r="AO24" i="3"/>
  <c r="AF24" i="3"/>
  <c r="AP25" i="1"/>
  <c r="O25" i="1" s="1"/>
  <c r="D25" i="3"/>
  <c r="H24" i="3"/>
  <c r="E24" i="3"/>
  <c r="Q24" i="3" s="1"/>
  <c r="AI23" i="3"/>
  <c r="AP23" i="3"/>
  <c r="O23" i="3" s="1"/>
  <c r="B16" i="6"/>
  <c r="AO15" i="6"/>
  <c r="C15" i="6"/>
  <c r="N15" i="6" s="1"/>
  <c r="AF15" i="6"/>
  <c r="AO21" i="12"/>
  <c r="C21" i="12"/>
  <c r="AF21" i="12"/>
  <c r="B22" i="12"/>
  <c r="AF19" i="10"/>
  <c r="C19" i="10"/>
  <c r="N19" i="10" s="1"/>
  <c r="B20" i="10"/>
  <c r="AO19" i="10"/>
  <c r="E22" i="13"/>
  <c r="H22" i="13"/>
  <c r="D23" i="13"/>
  <c r="E17" i="8"/>
  <c r="H17" i="8"/>
  <c r="D18" i="8"/>
  <c r="D24" i="4"/>
  <c r="E23" i="4"/>
  <c r="H23" i="4"/>
  <c r="C23" i="4"/>
  <c r="AO23" i="4"/>
  <c r="B24" i="4"/>
  <c r="AF23" i="4"/>
  <c r="AP18" i="10"/>
  <c r="O18" i="10" s="1"/>
  <c r="AI18" i="10"/>
  <c r="H19" i="10"/>
  <c r="E19" i="10"/>
  <c r="Q19" i="10" s="1"/>
  <c r="D20" i="10"/>
  <c r="D22" i="12"/>
  <c r="H21" i="12"/>
  <c r="E21" i="12"/>
  <c r="Q21" i="12" s="1"/>
  <c r="AI20" i="12"/>
  <c r="AP20" i="12"/>
  <c r="O20" i="12" s="1"/>
  <c r="AI24" i="2"/>
  <c r="AP24" i="2"/>
  <c r="O24" i="2" s="1"/>
  <c r="H25" i="2"/>
  <c r="E25" i="2"/>
  <c r="Q25" i="2" s="1"/>
  <c r="D26" i="2"/>
  <c r="AI14" i="6"/>
  <c r="AP14" i="6"/>
  <c r="O14" i="6" s="1"/>
  <c r="H15" i="6"/>
  <c r="E15" i="6"/>
  <c r="D16" i="6"/>
  <c r="E20" i="11"/>
  <c r="D21" i="11"/>
  <c r="H20" i="11"/>
  <c r="E26" i="1"/>
  <c r="D27" i="1"/>
  <c r="H26" i="1"/>
  <c r="AF18" i="9"/>
  <c r="B19" i="9"/>
  <c r="C18" i="9"/>
  <c r="N18" i="9" s="1"/>
  <c r="AO18" i="9"/>
  <c r="H18" i="9"/>
  <c r="D19" i="9"/>
  <c r="E18" i="9"/>
  <c r="Q18" i="9" s="1"/>
  <c r="AP17" i="9"/>
  <c r="O17" i="9" s="1"/>
  <c r="AI17" i="9"/>
  <c r="AI21" i="13"/>
  <c r="AP21" i="13"/>
  <c r="O21" i="13" s="1"/>
  <c r="AF22" i="13"/>
  <c r="B23" i="13"/>
  <c r="AO22" i="13"/>
  <c r="C22" i="13"/>
  <c r="N22" i="13" s="1"/>
  <c r="C25" i="1"/>
  <c r="N25" i="1" s="1"/>
  <c r="AF25" i="1"/>
  <c r="AI25" i="1" s="1"/>
  <c r="B26" i="1"/>
  <c r="AO25" i="1"/>
  <c r="AP16" i="8"/>
  <c r="O16" i="8" s="1"/>
  <c r="AI16" i="8"/>
  <c r="AI22" i="4"/>
  <c r="AP22" i="4"/>
  <c r="O22" i="4" s="1"/>
  <c r="AO16" i="7"/>
  <c r="C16" i="7"/>
  <c r="N16" i="7" s="1"/>
  <c r="B17" i="7"/>
  <c r="AF16" i="7"/>
  <c r="H16" i="7"/>
  <c r="D17" i="7"/>
  <c r="E16" i="7"/>
  <c r="AI15" i="7"/>
  <c r="AP15" i="7"/>
  <c r="O15" i="7" s="1"/>
  <c r="AF20" i="11"/>
  <c r="C20" i="11"/>
  <c r="N20" i="11" s="1"/>
  <c r="AO20" i="11"/>
  <c r="B21" i="11"/>
  <c r="B18" i="8"/>
  <c r="AF17" i="8"/>
  <c r="AO17" i="8"/>
  <c r="C17" i="8"/>
  <c r="N17" i="8" s="1"/>
  <c r="C26" i="2"/>
  <c r="AO26" i="2"/>
  <c r="B27" i="2"/>
  <c r="AF26" i="2"/>
  <c r="Q15" i="6" l="1"/>
  <c r="Q23" i="4"/>
  <c r="Q20" i="11"/>
  <c r="Q16" i="7"/>
  <c r="Q17" i="8"/>
  <c r="Q22" i="13"/>
  <c r="AV28" i="1"/>
  <c r="AT27" i="1"/>
  <c r="L27" i="1" s="1"/>
  <c r="S27" i="1" s="1"/>
  <c r="Q25" i="1"/>
  <c r="U25" i="1" s="1"/>
  <c r="Z25" i="1" s="1"/>
  <c r="W24" i="1"/>
  <c r="AO21" i="11"/>
  <c r="C21" i="11"/>
  <c r="N21" i="11" s="1"/>
  <c r="AF21" i="11"/>
  <c r="B22" i="11"/>
  <c r="E17" i="7"/>
  <c r="H17" i="7"/>
  <c r="D18" i="7"/>
  <c r="C17" i="7"/>
  <c r="N17" i="7" s="1"/>
  <c r="AF17" i="7"/>
  <c r="AO17" i="7"/>
  <c r="B18" i="7"/>
  <c r="AO23" i="13"/>
  <c r="AF23" i="13"/>
  <c r="B24" i="13"/>
  <c r="C23" i="13"/>
  <c r="N23" i="13" s="1"/>
  <c r="AI18" i="9"/>
  <c r="AP18" i="9"/>
  <c r="O18" i="9" s="1"/>
  <c r="E27" i="1"/>
  <c r="D28" i="1"/>
  <c r="H27" i="1"/>
  <c r="AI20" i="11"/>
  <c r="AP20" i="11"/>
  <c r="O20" i="11" s="1"/>
  <c r="AI15" i="6"/>
  <c r="AP15" i="6"/>
  <c r="O15" i="6" s="1"/>
  <c r="AI25" i="2"/>
  <c r="AP25" i="2"/>
  <c r="O25" i="2" s="1"/>
  <c r="AI19" i="10"/>
  <c r="AP19" i="10"/>
  <c r="O19" i="10" s="1"/>
  <c r="B25" i="4"/>
  <c r="C24" i="4"/>
  <c r="N24" i="4" s="1"/>
  <c r="AF24" i="4"/>
  <c r="AO24" i="4"/>
  <c r="D25" i="4"/>
  <c r="H24" i="4"/>
  <c r="E24" i="4"/>
  <c r="Q24" i="4" s="1"/>
  <c r="E18" i="8"/>
  <c r="D19" i="8"/>
  <c r="H18" i="8"/>
  <c r="AI17" i="8"/>
  <c r="AP17" i="8"/>
  <c r="O17" i="8" s="1"/>
  <c r="E23" i="13"/>
  <c r="H23" i="13"/>
  <c r="D24" i="13"/>
  <c r="AP22" i="13"/>
  <c r="O22" i="13" s="1"/>
  <c r="AI22" i="13"/>
  <c r="C20" i="10"/>
  <c r="B21" i="10"/>
  <c r="AO20" i="10"/>
  <c r="AF20" i="10"/>
  <c r="B17" i="6"/>
  <c r="AO16" i="6"/>
  <c r="AF16" i="6"/>
  <c r="C16" i="6"/>
  <c r="N16" i="6" s="1"/>
  <c r="AP24" i="3"/>
  <c r="O24" i="3" s="1"/>
  <c r="AI24" i="3"/>
  <c r="H25" i="3"/>
  <c r="E25" i="3"/>
  <c r="D26" i="3"/>
  <c r="C25" i="3"/>
  <c r="N25" i="3" s="1"/>
  <c r="AO25" i="3"/>
  <c r="B26" i="3"/>
  <c r="AF25" i="3"/>
  <c r="AO27" i="2"/>
  <c r="C27" i="2"/>
  <c r="N27" i="2" s="1"/>
  <c r="B28" i="2"/>
  <c r="AF27" i="2"/>
  <c r="AF18" i="8"/>
  <c r="C18" i="8"/>
  <c r="B19" i="8"/>
  <c r="AO18" i="8"/>
  <c r="AI16" i="7"/>
  <c r="AP16" i="7"/>
  <c r="O16" i="7" s="1"/>
  <c r="C26" i="1"/>
  <c r="N26" i="1" s="1"/>
  <c r="B27" i="1"/>
  <c r="AF26" i="1"/>
  <c r="AI26" i="1" s="1"/>
  <c r="AO26" i="1"/>
  <c r="H19" i="9"/>
  <c r="D20" i="9"/>
  <c r="E19" i="9"/>
  <c r="B20" i="9"/>
  <c r="C19" i="9"/>
  <c r="N19" i="9" s="1"/>
  <c r="AF19" i="9"/>
  <c r="AO19" i="9"/>
  <c r="AP26" i="1"/>
  <c r="O26" i="1" s="1"/>
  <c r="H21" i="11"/>
  <c r="D22" i="11"/>
  <c r="E21" i="11"/>
  <c r="E16" i="6"/>
  <c r="D17" i="6"/>
  <c r="H16" i="6"/>
  <c r="D27" i="2"/>
  <c r="H26" i="2"/>
  <c r="E26" i="2"/>
  <c r="Q26" i="2" s="1"/>
  <c r="AI21" i="12"/>
  <c r="E22" i="12"/>
  <c r="D23" i="12"/>
  <c r="H22" i="12"/>
  <c r="H20" i="10"/>
  <c r="D21" i="10"/>
  <c r="E20" i="10"/>
  <c r="AP23" i="4"/>
  <c r="O23" i="4" s="1"/>
  <c r="AI23" i="4"/>
  <c r="AF22" i="12"/>
  <c r="B23" i="12"/>
  <c r="AO22" i="12"/>
  <c r="C22" i="12"/>
  <c r="N22" i="12" s="1"/>
  <c r="Q21" i="11" l="1"/>
  <c r="Q16" i="6"/>
  <c r="Q22" i="12"/>
  <c r="W25" i="1"/>
  <c r="Q20" i="10"/>
  <c r="Q23" i="13"/>
  <c r="Q17" i="7"/>
  <c r="Q26" i="1"/>
  <c r="U26" i="1" s="1"/>
  <c r="W26" i="1" s="1"/>
  <c r="Q19" i="9"/>
  <c r="Q25" i="3"/>
  <c r="Q18" i="8"/>
  <c r="AV29" i="1"/>
  <c r="AT28" i="1"/>
  <c r="L28" i="1" s="1"/>
  <c r="S28" i="1" s="1"/>
  <c r="H21" i="10"/>
  <c r="D22" i="10"/>
  <c r="E21" i="10"/>
  <c r="AI22" i="12"/>
  <c r="AP26" i="2"/>
  <c r="O26" i="2" s="1"/>
  <c r="AI26" i="2"/>
  <c r="E27" i="2"/>
  <c r="Q27" i="2" s="1"/>
  <c r="H27" i="2"/>
  <c r="D28" i="2"/>
  <c r="E17" i="6"/>
  <c r="H17" i="6"/>
  <c r="D18" i="6"/>
  <c r="AI21" i="11"/>
  <c r="AP21" i="11"/>
  <c r="O21" i="11" s="1"/>
  <c r="AO20" i="9"/>
  <c r="B21" i="9"/>
  <c r="AF20" i="9"/>
  <c r="C20" i="9"/>
  <c r="E20" i="9"/>
  <c r="D21" i="9"/>
  <c r="H20" i="9"/>
  <c r="C27" i="1"/>
  <c r="N27" i="1" s="1"/>
  <c r="AO27" i="1"/>
  <c r="B28" i="1"/>
  <c r="AF27" i="1"/>
  <c r="AI27" i="1" s="1"/>
  <c r="B20" i="8"/>
  <c r="C19" i="8"/>
  <c r="N19" i="8" s="1"/>
  <c r="AF19" i="8"/>
  <c r="AO19" i="8"/>
  <c r="AO28" i="2"/>
  <c r="AF28" i="2"/>
  <c r="C28" i="2"/>
  <c r="N28" i="2" s="1"/>
  <c r="B29" i="2"/>
  <c r="E26" i="3"/>
  <c r="D27" i="3"/>
  <c r="H26" i="3"/>
  <c r="B22" i="10"/>
  <c r="C21" i="10"/>
  <c r="N21" i="10" s="1"/>
  <c r="AF21" i="10"/>
  <c r="AO21" i="10"/>
  <c r="E19" i="8"/>
  <c r="D20" i="8"/>
  <c r="H19" i="8"/>
  <c r="AP24" i="4"/>
  <c r="O24" i="4" s="1"/>
  <c r="AI24" i="4"/>
  <c r="E25" i="4"/>
  <c r="D26" i="4"/>
  <c r="H25" i="4"/>
  <c r="B26" i="4"/>
  <c r="AO25" i="4"/>
  <c r="AF25" i="4"/>
  <c r="C25" i="4"/>
  <c r="N25" i="4" s="1"/>
  <c r="AP27" i="1"/>
  <c r="O27" i="1" s="1"/>
  <c r="C18" i="7"/>
  <c r="N18" i="7" s="1"/>
  <c r="AF18" i="7"/>
  <c r="AO18" i="7"/>
  <c r="B19" i="7"/>
  <c r="H18" i="7"/>
  <c r="E18" i="7"/>
  <c r="D19" i="7"/>
  <c r="AI17" i="7"/>
  <c r="AP17" i="7"/>
  <c r="O17" i="7" s="1"/>
  <c r="AF23" i="12"/>
  <c r="B24" i="12"/>
  <c r="AO23" i="12"/>
  <c r="C23" i="12"/>
  <c r="N23" i="12" s="1"/>
  <c r="AP20" i="10"/>
  <c r="O20" i="10" s="1"/>
  <c r="AI20" i="10"/>
  <c r="D24" i="12"/>
  <c r="H23" i="12"/>
  <c r="E23" i="12"/>
  <c r="AP16" i="6"/>
  <c r="O16" i="6" s="1"/>
  <c r="AI16" i="6"/>
  <c r="E22" i="11"/>
  <c r="H22" i="11"/>
  <c r="D23" i="11"/>
  <c r="AI19" i="9"/>
  <c r="AP19" i="9"/>
  <c r="O19" i="9" s="1"/>
  <c r="Z26" i="1"/>
  <c r="AO26" i="3"/>
  <c r="B27" i="3"/>
  <c r="AF26" i="3"/>
  <c r="C26" i="3"/>
  <c r="AI25" i="3"/>
  <c r="AP25" i="3"/>
  <c r="O25" i="3" s="1"/>
  <c r="AF17" i="6"/>
  <c r="C17" i="6"/>
  <c r="B18" i="6"/>
  <c r="AO17" i="6"/>
  <c r="E24" i="13"/>
  <c r="H24" i="13"/>
  <c r="D25" i="13"/>
  <c r="AP23" i="13"/>
  <c r="O23" i="13" s="1"/>
  <c r="AI23" i="13"/>
  <c r="AI18" i="8"/>
  <c r="AP18" i="8"/>
  <c r="O18" i="8" s="1"/>
  <c r="E28" i="1"/>
  <c r="H28" i="1"/>
  <c r="D29" i="1"/>
  <c r="AO24" i="13"/>
  <c r="B25" i="13"/>
  <c r="AF24" i="13"/>
  <c r="C24" i="13"/>
  <c r="AO22" i="11"/>
  <c r="B23" i="11"/>
  <c r="C22" i="11"/>
  <c r="N22" i="11" s="1"/>
  <c r="AF22" i="11"/>
  <c r="Q23" i="12" l="1"/>
  <c r="Q20" i="9"/>
  <c r="Q19" i="8"/>
  <c r="Q17" i="6"/>
  <c r="Q24" i="13"/>
  <c r="AV30" i="1"/>
  <c r="AT29" i="1"/>
  <c r="L29" i="1" s="1"/>
  <c r="S29" i="1" s="1"/>
  <c r="Q22" i="11"/>
  <c r="Q25" i="4"/>
  <c r="Q21" i="10"/>
  <c r="Q18" i="7"/>
  <c r="Q26" i="3"/>
  <c r="Q27" i="1"/>
  <c r="U27" i="1" s="1"/>
  <c r="W27" i="1" s="1"/>
  <c r="B24" i="11"/>
  <c r="AO23" i="11"/>
  <c r="C23" i="11"/>
  <c r="AF23" i="11"/>
  <c r="C25" i="13"/>
  <c r="N25" i="13" s="1"/>
  <c r="AF25" i="13"/>
  <c r="B26" i="13"/>
  <c r="AO25" i="13"/>
  <c r="H25" i="13"/>
  <c r="D26" i="13"/>
  <c r="E25" i="13"/>
  <c r="AI24" i="13"/>
  <c r="AP24" i="13"/>
  <c r="O24" i="13" s="1"/>
  <c r="B19" i="6"/>
  <c r="C18" i="6"/>
  <c r="N18" i="6" s="1"/>
  <c r="AO18" i="6"/>
  <c r="AF18" i="6"/>
  <c r="AO27" i="3"/>
  <c r="C27" i="3"/>
  <c r="N27" i="3" s="1"/>
  <c r="B28" i="3"/>
  <c r="AF27" i="3"/>
  <c r="D24" i="11"/>
  <c r="E23" i="11"/>
  <c r="H23" i="11"/>
  <c r="AI22" i="11"/>
  <c r="AP22" i="11"/>
  <c r="O22" i="11" s="1"/>
  <c r="AI23" i="12"/>
  <c r="AP23" i="12"/>
  <c r="O23" i="12" s="1"/>
  <c r="D25" i="12"/>
  <c r="E24" i="12"/>
  <c r="H24" i="12"/>
  <c r="B25" i="12"/>
  <c r="AO24" i="12"/>
  <c r="AF24" i="12"/>
  <c r="C24" i="12"/>
  <c r="N24" i="12" s="1"/>
  <c r="AI18" i="7"/>
  <c r="AP18" i="7"/>
  <c r="O18" i="7" s="1"/>
  <c r="B20" i="7"/>
  <c r="AF19" i="7"/>
  <c r="AO19" i="7"/>
  <c r="C19" i="7"/>
  <c r="AP25" i="4"/>
  <c r="O25" i="4" s="1"/>
  <c r="AI25" i="4"/>
  <c r="AI19" i="8"/>
  <c r="AP19" i="8"/>
  <c r="O19" i="8" s="1"/>
  <c r="AI26" i="3"/>
  <c r="AP26" i="3"/>
  <c r="O26" i="3" s="1"/>
  <c r="AF20" i="8"/>
  <c r="B21" i="8"/>
  <c r="C20" i="8"/>
  <c r="N20" i="8" s="1"/>
  <c r="AO20" i="8"/>
  <c r="AO28" i="1"/>
  <c r="B29" i="1"/>
  <c r="C28" i="1"/>
  <c r="N28" i="1" s="1"/>
  <c r="AF28" i="1"/>
  <c r="AI28" i="1" s="1"/>
  <c r="E21" i="9"/>
  <c r="D22" i="9"/>
  <c r="H21" i="9"/>
  <c r="C21" i="9"/>
  <c r="N21" i="9" s="1"/>
  <c r="AO21" i="9"/>
  <c r="B22" i="9"/>
  <c r="AF21" i="9"/>
  <c r="D29" i="2"/>
  <c r="H28" i="2"/>
  <c r="E28" i="2"/>
  <c r="Q28" i="2" s="1"/>
  <c r="AP27" i="2"/>
  <c r="O27" i="2" s="1"/>
  <c r="AI27" i="2"/>
  <c r="H22" i="10"/>
  <c r="D23" i="10"/>
  <c r="E22" i="10"/>
  <c r="E29" i="1"/>
  <c r="D30" i="1"/>
  <c r="H29" i="1"/>
  <c r="AP28" i="1"/>
  <c r="O28" i="1" s="1"/>
  <c r="H19" i="7"/>
  <c r="D20" i="7"/>
  <c r="E19" i="7"/>
  <c r="Q19" i="7" s="1"/>
  <c r="B27" i="4"/>
  <c r="C26" i="4"/>
  <c r="AO26" i="4"/>
  <c r="AF26" i="4"/>
  <c r="D27" i="4"/>
  <c r="H26" i="4"/>
  <c r="E26" i="4"/>
  <c r="H20" i="8"/>
  <c r="E20" i="8"/>
  <c r="D21" i="8"/>
  <c r="C22" i="10"/>
  <c r="N22" i="10" s="1"/>
  <c r="B23" i="10"/>
  <c r="AO22" i="10"/>
  <c r="AF22" i="10"/>
  <c r="H27" i="3"/>
  <c r="D28" i="3"/>
  <c r="E27" i="3"/>
  <c r="C29" i="2"/>
  <c r="AO29" i="2"/>
  <c r="B30" i="2"/>
  <c r="AF29" i="2"/>
  <c r="AP20" i="9"/>
  <c r="O20" i="9" s="1"/>
  <c r="AI20" i="9"/>
  <c r="D19" i="6"/>
  <c r="H18" i="6"/>
  <c r="E18" i="6"/>
  <c r="AP17" i="6"/>
  <c r="O17" i="6" s="1"/>
  <c r="AI17" i="6"/>
  <c r="AP21" i="10"/>
  <c r="O21" i="10" s="1"/>
  <c r="AI21" i="10"/>
  <c r="Q23" i="11" l="1"/>
  <c r="Q27" i="3"/>
  <c r="Q20" i="8"/>
  <c r="Q21" i="9"/>
  <c r="Q18" i="6"/>
  <c r="Q26" i="4"/>
  <c r="Q25" i="13"/>
  <c r="Z27" i="1"/>
  <c r="AV31" i="1"/>
  <c r="AT30" i="1"/>
  <c r="L30" i="1" s="1"/>
  <c r="S30" i="1" s="1"/>
  <c r="Q22" i="10"/>
  <c r="Q24" i="12"/>
  <c r="Q28" i="1"/>
  <c r="U28" i="1" s="1"/>
  <c r="W28" i="1" s="1"/>
  <c r="AP18" i="6"/>
  <c r="O18" i="6" s="1"/>
  <c r="AI18" i="6"/>
  <c r="D20" i="6"/>
  <c r="H19" i="6"/>
  <c r="E19" i="6"/>
  <c r="AP27" i="3"/>
  <c r="O27" i="3" s="1"/>
  <c r="AI27" i="3"/>
  <c r="AI20" i="8"/>
  <c r="AP20" i="8"/>
  <c r="O20" i="8" s="1"/>
  <c r="AP26" i="4"/>
  <c r="O26" i="4" s="1"/>
  <c r="AI26" i="4"/>
  <c r="H27" i="4"/>
  <c r="E27" i="4"/>
  <c r="D28" i="4"/>
  <c r="B28" i="4"/>
  <c r="C27" i="4"/>
  <c r="N27" i="4" s="1"/>
  <c r="AF27" i="4"/>
  <c r="AO27" i="4"/>
  <c r="AP19" i="7"/>
  <c r="O19" i="7" s="1"/>
  <c r="AI19" i="7"/>
  <c r="E30" i="1"/>
  <c r="D31" i="1"/>
  <c r="H30" i="1"/>
  <c r="AP22" i="10"/>
  <c r="O22" i="10" s="1"/>
  <c r="AI22" i="10"/>
  <c r="AI28" i="2"/>
  <c r="AP28" i="2"/>
  <c r="O28" i="2" s="1"/>
  <c r="H29" i="2"/>
  <c r="E29" i="2"/>
  <c r="Q29" i="2" s="1"/>
  <c r="D30" i="2"/>
  <c r="C22" i="9"/>
  <c r="N22" i="9" s="1"/>
  <c r="AO22" i="9"/>
  <c r="B23" i="9"/>
  <c r="AF22" i="9"/>
  <c r="D23" i="9"/>
  <c r="E22" i="9"/>
  <c r="H22" i="9"/>
  <c r="B30" i="1"/>
  <c r="AO29" i="1"/>
  <c r="C29" i="1"/>
  <c r="N29" i="1" s="1"/>
  <c r="AF29" i="1"/>
  <c r="AI29" i="1" s="1"/>
  <c r="C21" i="8"/>
  <c r="N21" i="8" s="1"/>
  <c r="AF21" i="8"/>
  <c r="AO21" i="8"/>
  <c r="B22" i="8"/>
  <c r="B26" i="12"/>
  <c r="AO25" i="12"/>
  <c r="C25" i="12"/>
  <c r="AF25" i="12"/>
  <c r="AI24" i="12"/>
  <c r="AP24" i="12"/>
  <c r="O24" i="12" s="1"/>
  <c r="D25" i="11"/>
  <c r="E24" i="11"/>
  <c r="H24" i="11"/>
  <c r="D27" i="13"/>
  <c r="E26" i="13"/>
  <c r="H26" i="13"/>
  <c r="B31" i="2"/>
  <c r="C30" i="2"/>
  <c r="N30" i="2" s="1"/>
  <c r="AF30" i="2"/>
  <c r="AO30" i="2"/>
  <c r="E28" i="3"/>
  <c r="D29" i="3"/>
  <c r="H28" i="3"/>
  <c r="B24" i="10"/>
  <c r="C23" i="10"/>
  <c r="AF23" i="10"/>
  <c r="AO23" i="10"/>
  <c r="D22" i="8"/>
  <c r="H21" i="8"/>
  <c r="E21" i="8"/>
  <c r="D21" i="7"/>
  <c r="E20" i="7"/>
  <c r="H20" i="7"/>
  <c r="AP29" i="1"/>
  <c r="O29" i="1" s="1"/>
  <c r="E23" i="10"/>
  <c r="H23" i="10"/>
  <c r="D24" i="10"/>
  <c r="AI21" i="9"/>
  <c r="AP21" i="9"/>
  <c r="O21" i="9" s="1"/>
  <c r="B21" i="7"/>
  <c r="AF20" i="7"/>
  <c r="C20" i="7"/>
  <c r="N20" i="7" s="1"/>
  <c r="AO20" i="7"/>
  <c r="D26" i="12"/>
  <c r="E25" i="12"/>
  <c r="H25" i="12"/>
  <c r="AP23" i="11"/>
  <c r="O23" i="11" s="1"/>
  <c r="AI23" i="11"/>
  <c r="B29" i="3"/>
  <c r="C28" i="3"/>
  <c r="N28" i="3" s="1"/>
  <c r="AO28" i="3"/>
  <c r="AF28" i="3"/>
  <c r="AO19" i="6"/>
  <c r="B20" i="6"/>
  <c r="C19" i="6"/>
  <c r="N19" i="6" s="1"/>
  <c r="AF19" i="6"/>
  <c r="AI25" i="13"/>
  <c r="AF26" i="13"/>
  <c r="C26" i="13"/>
  <c r="N26" i="13" s="1"/>
  <c r="AO26" i="13"/>
  <c r="B27" i="13"/>
  <c r="AO24" i="11"/>
  <c r="C24" i="11"/>
  <c r="N24" i="11" s="1"/>
  <c r="B25" i="11"/>
  <c r="AF24" i="11"/>
  <c r="Q27" i="4" l="1"/>
  <c r="Q21" i="8"/>
  <c r="Z28" i="1"/>
  <c r="Q25" i="12"/>
  <c r="Q28" i="3"/>
  <c r="Q23" i="10"/>
  <c r="Q20" i="7"/>
  <c r="Q24" i="11"/>
  <c r="Q22" i="9"/>
  <c r="AT31" i="1"/>
  <c r="L31" i="1" s="1"/>
  <c r="S31" i="1" s="1"/>
  <c r="AV32" i="1"/>
  <c r="Q26" i="13"/>
  <c r="Q19" i="6"/>
  <c r="Q29" i="1"/>
  <c r="U29" i="1" s="1"/>
  <c r="W29" i="1" s="1"/>
  <c r="B26" i="11"/>
  <c r="C25" i="11"/>
  <c r="N25" i="11" s="1"/>
  <c r="AO25" i="11"/>
  <c r="AF25" i="11"/>
  <c r="C20" i="6"/>
  <c r="AO20" i="6"/>
  <c r="AF20" i="6"/>
  <c r="B21" i="6"/>
  <c r="H26" i="12"/>
  <c r="E26" i="12"/>
  <c r="D27" i="12"/>
  <c r="AO21" i="7"/>
  <c r="C21" i="7"/>
  <c r="N21" i="7" s="1"/>
  <c r="B22" i="7"/>
  <c r="AF21" i="7"/>
  <c r="H24" i="10"/>
  <c r="D25" i="10"/>
  <c r="E24" i="10"/>
  <c r="AI23" i="10"/>
  <c r="AP23" i="10"/>
  <c r="O23" i="10" s="1"/>
  <c r="AP20" i="7"/>
  <c r="O20" i="7" s="1"/>
  <c r="AI20" i="7"/>
  <c r="AP28" i="3"/>
  <c r="O28" i="3" s="1"/>
  <c r="AI28" i="3"/>
  <c r="AO31" i="2"/>
  <c r="C31" i="2"/>
  <c r="N31" i="2" s="1"/>
  <c r="B32" i="2"/>
  <c r="AF31" i="2"/>
  <c r="E27" i="13"/>
  <c r="H27" i="13"/>
  <c r="D28" i="13"/>
  <c r="AP24" i="11"/>
  <c r="O24" i="11" s="1"/>
  <c r="AI24" i="11"/>
  <c r="AF22" i="8"/>
  <c r="AO22" i="8"/>
  <c r="C22" i="8"/>
  <c r="B23" i="8"/>
  <c r="D24" i="9"/>
  <c r="E23" i="9"/>
  <c r="H23" i="9"/>
  <c r="B24" i="9"/>
  <c r="AO23" i="9"/>
  <c r="AF23" i="9"/>
  <c r="C23" i="9"/>
  <c r="N23" i="9" s="1"/>
  <c r="AP29" i="2"/>
  <c r="O29" i="2" s="1"/>
  <c r="AI29" i="2"/>
  <c r="H31" i="1"/>
  <c r="D32" i="1"/>
  <c r="E31" i="1"/>
  <c r="H28" i="4"/>
  <c r="E28" i="4"/>
  <c r="D29" i="4"/>
  <c r="AI19" i="6"/>
  <c r="AP19" i="6"/>
  <c r="O19" i="6" s="1"/>
  <c r="E20" i="6"/>
  <c r="Q20" i="6" s="1"/>
  <c r="D21" i="6"/>
  <c r="H20" i="6"/>
  <c r="AF27" i="13"/>
  <c r="C27" i="13"/>
  <c r="N27" i="13" s="1"/>
  <c r="AO27" i="13"/>
  <c r="B28" i="13"/>
  <c r="B30" i="3"/>
  <c r="C29" i="3"/>
  <c r="AF29" i="3"/>
  <c r="AO29" i="3"/>
  <c r="AI25" i="12"/>
  <c r="AP25" i="12"/>
  <c r="O25" i="12" s="1"/>
  <c r="D22" i="7"/>
  <c r="E21" i="7"/>
  <c r="H21" i="7"/>
  <c r="AP21" i="8"/>
  <c r="O21" i="8" s="1"/>
  <c r="AI21" i="8"/>
  <c r="H22" i="8"/>
  <c r="D23" i="8"/>
  <c r="E22" i="8"/>
  <c r="B25" i="10"/>
  <c r="AO24" i="10"/>
  <c r="C24" i="10"/>
  <c r="N24" i="10" s="1"/>
  <c r="AF24" i="10"/>
  <c r="D30" i="3"/>
  <c r="H29" i="3"/>
  <c r="E29" i="3"/>
  <c r="AP26" i="13"/>
  <c r="O26" i="13" s="1"/>
  <c r="AI26" i="13"/>
  <c r="D26" i="11"/>
  <c r="E25" i="11"/>
  <c r="H25" i="11"/>
  <c r="B27" i="12"/>
  <c r="C26" i="12"/>
  <c r="N26" i="12" s="1"/>
  <c r="AF26" i="12"/>
  <c r="AO26" i="12"/>
  <c r="AO30" i="1"/>
  <c r="B31" i="1"/>
  <c r="AF30" i="1"/>
  <c r="AI30" i="1" s="1"/>
  <c r="C30" i="1"/>
  <c r="N30" i="1" s="1"/>
  <c r="AI22" i="9"/>
  <c r="AP22" i="9"/>
  <c r="O22" i="9" s="1"/>
  <c r="E30" i="2"/>
  <c r="Q30" i="2" s="1"/>
  <c r="H30" i="2"/>
  <c r="D31" i="2"/>
  <c r="AP30" i="1"/>
  <c r="O30" i="1" s="1"/>
  <c r="B29" i="4"/>
  <c r="AO28" i="4"/>
  <c r="C28" i="4"/>
  <c r="N28" i="4" s="1"/>
  <c r="AF28" i="4"/>
  <c r="AI27" i="4"/>
  <c r="AP27" i="4"/>
  <c r="O27" i="4" s="1"/>
  <c r="Q25" i="11" l="1"/>
  <c r="Q21" i="7"/>
  <c r="Q22" i="8"/>
  <c r="Q28" i="4"/>
  <c r="Q27" i="13"/>
  <c r="AV33" i="1"/>
  <c r="AT32" i="1"/>
  <c r="L32" i="1" s="1"/>
  <c r="S32" i="1" s="1"/>
  <c r="Q23" i="9"/>
  <c r="Z29" i="1"/>
  <c r="Q24" i="10"/>
  <c r="Q26" i="12"/>
  <c r="Q30" i="1"/>
  <c r="U30" i="1" s="1"/>
  <c r="Q29" i="3"/>
  <c r="AO29" i="4"/>
  <c r="C29" i="4"/>
  <c r="N29" i="4" s="1"/>
  <c r="B30" i="4"/>
  <c r="AF29" i="4"/>
  <c r="E31" i="2"/>
  <c r="Q31" i="2" s="1"/>
  <c r="H31" i="2"/>
  <c r="D32" i="2"/>
  <c r="AP30" i="2"/>
  <c r="O30" i="2" s="1"/>
  <c r="AI30" i="2"/>
  <c r="AF31" i="1"/>
  <c r="AO31" i="1"/>
  <c r="C31" i="1"/>
  <c r="N31" i="1" s="1"/>
  <c r="B32" i="1"/>
  <c r="AF27" i="12"/>
  <c r="AO27" i="12"/>
  <c r="B28" i="12"/>
  <c r="C27" i="12"/>
  <c r="N27" i="12" s="1"/>
  <c r="D27" i="11"/>
  <c r="E26" i="11"/>
  <c r="H26" i="11"/>
  <c r="AI22" i="8"/>
  <c r="AP22" i="8"/>
  <c r="O22" i="8" s="1"/>
  <c r="E22" i="7"/>
  <c r="D23" i="7"/>
  <c r="H22" i="7"/>
  <c r="C28" i="13"/>
  <c r="AF28" i="13"/>
  <c r="B29" i="13"/>
  <c r="AO28" i="13"/>
  <c r="AP20" i="6"/>
  <c r="O20" i="6" s="1"/>
  <c r="AI20" i="6"/>
  <c r="E29" i="4"/>
  <c r="D30" i="4"/>
  <c r="H29" i="4"/>
  <c r="AI31" i="1"/>
  <c r="AP31" i="1"/>
  <c r="O31" i="1" s="1"/>
  <c r="C24" i="9"/>
  <c r="B25" i="9"/>
  <c r="AF24" i="9"/>
  <c r="AO24" i="9"/>
  <c r="AP23" i="9"/>
  <c r="O23" i="9" s="1"/>
  <c r="AI23" i="9"/>
  <c r="B24" i="8"/>
  <c r="AF23" i="8"/>
  <c r="AO23" i="8"/>
  <c r="C23" i="8"/>
  <c r="N23" i="8" s="1"/>
  <c r="AO32" i="2"/>
  <c r="AF32" i="2"/>
  <c r="B33" i="2"/>
  <c r="C32" i="2"/>
  <c r="N32" i="2" s="1"/>
  <c r="H25" i="10"/>
  <c r="D26" i="10"/>
  <c r="E25" i="10"/>
  <c r="E27" i="12"/>
  <c r="D28" i="12"/>
  <c r="H27" i="12"/>
  <c r="AF21" i="6"/>
  <c r="C21" i="6"/>
  <c r="N21" i="6" s="1"/>
  <c r="AO21" i="6"/>
  <c r="B22" i="6"/>
  <c r="AI25" i="11"/>
  <c r="AP25" i="11"/>
  <c r="O25" i="11" s="1"/>
  <c r="AI29" i="3"/>
  <c r="AP29" i="3"/>
  <c r="O29" i="3" s="1"/>
  <c r="D31" i="3"/>
  <c r="E30" i="3"/>
  <c r="H30" i="3"/>
  <c r="B26" i="10"/>
  <c r="C25" i="10"/>
  <c r="N25" i="10" s="1"/>
  <c r="AF25" i="10"/>
  <c r="AO25" i="10"/>
  <c r="E23" i="8"/>
  <c r="H23" i="8"/>
  <c r="D24" i="8"/>
  <c r="AI21" i="7"/>
  <c r="AP21" i="7"/>
  <c r="O21" i="7" s="1"/>
  <c r="B31" i="3"/>
  <c r="AF30" i="3"/>
  <c r="C30" i="3"/>
  <c r="N30" i="3" s="1"/>
  <c r="AO30" i="3"/>
  <c r="D22" i="6"/>
  <c r="H21" i="6"/>
  <c r="E21" i="6"/>
  <c r="AI28" i="4"/>
  <c r="AP28" i="4"/>
  <c r="O28" i="4" s="1"/>
  <c r="H32" i="1"/>
  <c r="D33" i="1"/>
  <c r="E32" i="1"/>
  <c r="H24" i="9"/>
  <c r="E24" i="9"/>
  <c r="D25" i="9"/>
  <c r="H28" i="13"/>
  <c r="D29" i="13"/>
  <c r="E28" i="13"/>
  <c r="Q28" i="13" s="1"/>
  <c r="AP27" i="13"/>
  <c r="O27" i="13" s="1"/>
  <c r="AI27" i="13"/>
  <c r="AP24" i="10"/>
  <c r="O24" i="10" s="1"/>
  <c r="AI24" i="10"/>
  <c r="B23" i="7"/>
  <c r="C22" i="7"/>
  <c r="AO22" i="7"/>
  <c r="AF22" i="7"/>
  <c r="AP26" i="12"/>
  <c r="O26" i="12" s="1"/>
  <c r="AI26" i="12"/>
  <c r="C26" i="11"/>
  <c r="AO26" i="11"/>
  <c r="AF26" i="11"/>
  <c r="B27" i="11"/>
  <c r="Q23" i="8" l="1"/>
  <c r="Q29" i="4"/>
  <c r="Q21" i="6"/>
  <c r="Q24" i="9"/>
  <c r="Q27" i="12"/>
  <c r="Q22" i="7"/>
  <c r="Q31" i="1"/>
  <c r="U31" i="1" s="1"/>
  <c r="AT33" i="1"/>
  <c r="L33" i="1" s="1"/>
  <c r="S33" i="1" s="1"/>
  <c r="AV34" i="1"/>
  <c r="Q26" i="11"/>
  <c r="Q30" i="3"/>
  <c r="Q25" i="10"/>
  <c r="B28" i="11"/>
  <c r="C27" i="11"/>
  <c r="N27" i="11" s="1"/>
  <c r="AO27" i="11"/>
  <c r="AF27" i="11"/>
  <c r="C23" i="7"/>
  <c r="N23" i="7" s="1"/>
  <c r="AF23" i="7"/>
  <c r="AO23" i="7"/>
  <c r="B24" i="7"/>
  <c r="D30" i="13"/>
  <c r="H29" i="13"/>
  <c r="E29" i="13"/>
  <c r="H25" i="9"/>
  <c r="E25" i="9"/>
  <c r="D26" i="9"/>
  <c r="E33" i="1"/>
  <c r="D34" i="1"/>
  <c r="H33" i="1"/>
  <c r="D32" i="3"/>
  <c r="H31" i="3"/>
  <c r="E31" i="3"/>
  <c r="D29" i="12"/>
  <c r="H28" i="12"/>
  <c r="E28" i="12"/>
  <c r="AP25" i="10"/>
  <c r="O25" i="10" s="1"/>
  <c r="AI25" i="10"/>
  <c r="AO33" i="2"/>
  <c r="C33" i="2"/>
  <c r="B34" i="2"/>
  <c r="AF33" i="2"/>
  <c r="AO24" i="8"/>
  <c r="AF24" i="8"/>
  <c r="C24" i="8"/>
  <c r="N24" i="8" s="1"/>
  <c r="B25" i="8"/>
  <c r="AO25" i="9"/>
  <c r="B26" i="9"/>
  <c r="AF25" i="9"/>
  <c r="C25" i="9"/>
  <c r="N25" i="9" s="1"/>
  <c r="E30" i="4"/>
  <c r="H30" i="4"/>
  <c r="D31" i="4"/>
  <c r="AO29" i="13"/>
  <c r="B30" i="13"/>
  <c r="AF29" i="13"/>
  <c r="C29" i="13"/>
  <c r="N29" i="13" s="1"/>
  <c r="E23" i="7"/>
  <c r="Q23" i="7" s="1"/>
  <c r="D24" i="7"/>
  <c r="H23" i="7"/>
  <c r="D28" i="11"/>
  <c r="E27" i="11"/>
  <c r="H27" i="11"/>
  <c r="C28" i="12"/>
  <c r="AO28" i="12"/>
  <c r="AF28" i="12"/>
  <c r="B29" i="12"/>
  <c r="AO32" i="1"/>
  <c r="AF32" i="1"/>
  <c r="B33" i="1"/>
  <c r="C32" i="1"/>
  <c r="N32" i="1" s="1"/>
  <c r="AI28" i="13"/>
  <c r="AP28" i="13"/>
  <c r="O28" i="13" s="1"/>
  <c r="AI24" i="9"/>
  <c r="AP24" i="9"/>
  <c r="O24" i="9" s="1"/>
  <c r="AP32" i="1"/>
  <c r="O32" i="1" s="1"/>
  <c r="AI32" i="1"/>
  <c r="AP21" i="6"/>
  <c r="O21" i="6" s="1"/>
  <c r="AI21" i="6"/>
  <c r="H22" i="6"/>
  <c r="E22" i="6"/>
  <c r="D23" i="6"/>
  <c r="AO31" i="3"/>
  <c r="B32" i="3"/>
  <c r="C31" i="3"/>
  <c r="N31" i="3" s="1"/>
  <c r="AF31" i="3"/>
  <c r="H24" i="8"/>
  <c r="D25" i="8"/>
  <c r="E24" i="8"/>
  <c r="AI23" i="8"/>
  <c r="AP23" i="8"/>
  <c r="O23" i="8" s="1"/>
  <c r="AO26" i="10"/>
  <c r="B27" i="10"/>
  <c r="C26" i="10"/>
  <c r="N26" i="10" s="1"/>
  <c r="AF26" i="10"/>
  <c r="AP30" i="3"/>
  <c r="O30" i="3" s="1"/>
  <c r="AI30" i="3"/>
  <c r="Z30" i="1"/>
  <c r="W30" i="1"/>
  <c r="B23" i="6"/>
  <c r="AF22" i="6"/>
  <c r="AO22" i="6"/>
  <c r="C22" i="6"/>
  <c r="N22" i="6" s="1"/>
  <c r="AI27" i="12"/>
  <c r="AP27" i="12"/>
  <c r="O27" i="12" s="1"/>
  <c r="D27" i="10"/>
  <c r="E26" i="10"/>
  <c r="H26" i="10"/>
  <c r="AP29" i="4"/>
  <c r="O29" i="4" s="1"/>
  <c r="AI29" i="4"/>
  <c r="AI22" i="7"/>
  <c r="AP22" i="7"/>
  <c r="O22" i="7" s="1"/>
  <c r="AI26" i="11"/>
  <c r="AP26" i="11"/>
  <c r="O26" i="11" s="1"/>
  <c r="H32" i="2"/>
  <c r="D33" i="2"/>
  <c r="E32" i="2"/>
  <c r="Q32" i="2" s="1"/>
  <c r="AP31" i="2"/>
  <c r="O31" i="2" s="1"/>
  <c r="AI31" i="2"/>
  <c r="C30" i="4"/>
  <c r="B31" i="4"/>
  <c r="AO30" i="4"/>
  <c r="AF30" i="4"/>
  <c r="Q24" i="8" l="1"/>
  <c r="Q27" i="11"/>
  <c r="Q30" i="4"/>
  <c r="Z31" i="1"/>
  <c r="W31" i="1"/>
  <c r="AT34" i="1"/>
  <c r="L34" i="1" s="1"/>
  <c r="S34" i="1" s="1"/>
  <c r="AV35" i="1"/>
  <c r="Q26" i="10"/>
  <c r="Q25" i="9"/>
  <c r="Q32" i="1"/>
  <c r="U32" i="1" s="1"/>
  <c r="Z32" i="1" s="1"/>
  <c r="Q22" i="6"/>
  <c r="Q31" i="3"/>
  <c r="Q28" i="12"/>
  <c r="Q29" i="13"/>
  <c r="B32" i="4"/>
  <c r="AO31" i="4"/>
  <c r="C31" i="4"/>
  <c r="N31" i="4" s="1"/>
  <c r="AF31" i="4"/>
  <c r="D34" i="2"/>
  <c r="H33" i="2"/>
  <c r="E33" i="2"/>
  <c r="Q33" i="2" s="1"/>
  <c r="AI26" i="10"/>
  <c r="AP26" i="10"/>
  <c r="O26" i="10" s="1"/>
  <c r="C23" i="6"/>
  <c r="N23" i="6" s="1"/>
  <c r="AF23" i="6"/>
  <c r="AO23" i="6"/>
  <c r="B24" i="6"/>
  <c r="B28" i="10"/>
  <c r="AO27" i="10"/>
  <c r="AF27" i="10"/>
  <c r="C27" i="10"/>
  <c r="E25" i="8"/>
  <c r="D26" i="8"/>
  <c r="H25" i="8"/>
  <c r="B33" i="3"/>
  <c r="AF32" i="3"/>
  <c r="AO32" i="3"/>
  <c r="C32" i="3"/>
  <c r="N32" i="3" s="1"/>
  <c r="D24" i="6"/>
  <c r="E23" i="6"/>
  <c r="Q23" i="6" s="1"/>
  <c r="H23" i="6"/>
  <c r="B30" i="12"/>
  <c r="AO29" i="12"/>
  <c r="AF29" i="12"/>
  <c r="C29" i="12"/>
  <c r="N29" i="12" s="1"/>
  <c r="H28" i="11"/>
  <c r="D29" i="11"/>
  <c r="E28" i="11"/>
  <c r="E24" i="7"/>
  <c r="H24" i="7"/>
  <c r="D25" i="7"/>
  <c r="C30" i="13"/>
  <c r="N30" i="13" s="1"/>
  <c r="AF30" i="13"/>
  <c r="B31" i="13"/>
  <c r="AO30" i="13"/>
  <c r="D32" i="4"/>
  <c r="H31" i="4"/>
  <c r="E31" i="4"/>
  <c r="AP30" i="4"/>
  <c r="O30" i="4" s="1"/>
  <c r="AI30" i="4"/>
  <c r="B35" i="2"/>
  <c r="C34" i="2"/>
  <c r="N34" i="2" s="1"/>
  <c r="AF34" i="2"/>
  <c r="AO34" i="2"/>
  <c r="AI28" i="12"/>
  <c r="AP28" i="12"/>
  <c r="O28" i="12" s="1"/>
  <c r="E29" i="12"/>
  <c r="D30" i="12"/>
  <c r="H29" i="12"/>
  <c r="D35" i="1"/>
  <c r="H34" i="1"/>
  <c r="E34" i="1"/>
  <c r="E26" i="9"/>
  <c r="H26" i="9"/>
  <c r="D27" i="9"/>
  <c r="B25" i="7"/>
  <c r="AO24" i="7"/>
  <c r="AF24" i="7"/>
  <c r="C24" i="7"/>
  <c r="N24" i="7" s="1"/>
  <c r="AP32" i="2"/>
  <c r="O32" i="2" s="1"/>
  <c r="AI32" i="2"/>
  <c r="E27" i="10"/>
  <c r="D28" i="10"/>
  <c r="H27" i="10"/>
  <c r="AP24" i="8"/>
  <c r="O24" i="8" s="1"/>
  <c r="AI24" i="8"/>
  <c r="AI22" i="6"/>
  <c r="AP22" i="6"/>
  <c r="O22" i="6" s="1"/>
  <c r="AF33" i="1"/>
  <c r="AI33" i="1" s="1"/>
  <c r="C33" i="1"/>
  <c r="N33" i="1" s="1"/>
  <c r="AO33" i="1"/>
  <c r="B34" i="1"/>
  <c r="AP27" i="11"/>
  <c r="O27" i="11" s="1"/>
  <c r="AI27" i="11"/>
  <c r="AP23" i="7"/>
  <c r="O23" i="7" s="1"/>
  <c r="AI23" i="7"/>
  <c r="AF26" i="9"/>
  <c r="C26" i="9"/>
  <c r="N26" i="9" s="1"/>
  <c r="B27" i="9"/>
  <c r="AO26" i="9"/>
  <c r="B26" i="8"/>
  <c r="AF25" i="8"/>
  <c r="C25" i="8"/>
  <c r="AO25" i="8"/>
  <c r="AP31" i="3"/>
  <c r="O31" i="3" s="1"/>
  <c r="AI31" i="3"/>
  <c r="E32" i="3"/>
  <c r="Q32" i="3" s="1"/>
  <c r="D33" i="3"/>
  <c r="H32" i="3"/>
  <c r="AP33" i="1"/>
  <c r="O33" i="1" s="1"/>
  <c r="AP25" i="9"/>
  <c r="O25" i="9" s="1"/>
  <c r="AI25" i="9"/>
  <c r="AP29" i="13"/>
  <c r="O29" i="13" s="1"/>
  <c r="AI29" i="13"/>
  <c r="H30" i="13"/>
  <c r="D31" i="13"/>
  <c r="E30" i="13"/>
  <c r="AF28" i="11"/>
  <c r="AO28" i="11"/>
  <c r="B29" i="11"/>
  <c r="C28" i="11"/>
  <c r="N28" i="11" s="1"/>
  <c r="Q27" i="10" l="1"/>
  <c r="Q29" i="12"/>
  <c r="Q30" i="13"/>
  <c r="Q31" i="4"/>
  <c r="Q24" i="7"/>
  <c r="Q28" i="11"/>
  <c r="Q25" i="8"/>
  <c r="Q33" i="1"/>
  <c r="U33" i="1" s="1"/>
  <c r="Z33" i="1" s="1"/>
  <c r="AV36" i="1"/>
  <c r="AT35" i="1"/>
  <c r="L35" i="1" s="1"/>
  <c r="S35" i="1" s="1"/>
  <c r="Q26" i="9"/>
  <c r="W32" i="1"/>
  <c r="AO29" i="11"/>
  <c r="C29" i="11"/>
  <c r="N29" i="11" s="1"/>
  <c r="AF29" i="11"/>
  <c r="B30" i="11"/>
  <c r="D32" i="13"/>
  <c r="H31" i="13"/>
  <c r="E31" i="13"/>
  <c r="D34" i="3"/>
  <c r="E33" i="3"/>
  <c r="H33" i="3"/>
  <c r="AP26" i="9"/>
  <c r="O26" i="9" s="1"/>
  <c r="AI26" i="9"/>
  <c r="AO35" i="2"/>
  <c r="AF35" i="2"/>
  <c r="C35" i="2"/>
  <c r="N35" i="2" s="1"/>
  <c r="B36" i="2"/>
  <c r="H32" i="4"/>
  <c r="E32" i="4"/>
  <c r="D33" i="4"/>
  <c r="AF31" i="13"/>
  <c r="C31" i="13"/>
  <c r="B32" i="13"/>
  <c r="AO31" i="13"/>
  <c r="AP30" i="13"/>
  <c r="O30" i="13" s="1"/>
  <c r="AI30" i="13"/>
  <c r="AP32" i="3"/>
  <c r="O32" i="3" s="1"/>
  <c r="AI32" i="3"/>
  <c r="AO34" i="1"/>
  <c r="C34" i="1"/>
  <c r="N34" i="1" s="1"/>
  <c r="B35" i="1"/>
  <c r="AF34" i="1"/>
  <c r="AI34" i="1" s="1"/>
  <c r="AI27" i="10"/>
  <c r="AP27" i="10"/>
  <c r="O27" i="10" s="1"/>
  <c r="C25" i="7"/>
  <c r="N25" i="7" s="1"/>
  <c r="AO25" i="7"/>
  <c r="AF25" i="7"/>
  <c r="B26" i="7"/>
  <c r="AP34" i="1"/>
  <c r="O34" i="1" s="1"/>
  <c r="H35" i="1"/>
  <c r="E35" i="1"/>
  <c r="D36" i="1"/>
  <c r="AI29" i="12"/>
  <c r="AP29" i="12"/>
  <c r="O29" i="12" s="1"/>
  <c r="E25" i="7"/>
  <c r="H25" i="7"/>
  <c r="D26" i="7"/>
  <c r="AI24" i="7"/>
  <c r="AP24" i="7"/>
  <c r="O24" i="7" s="1"/>
  <c r="D30" i="11"/>
  <c r="H29" i="11"/>
  <c r="E29" i="11"/>
  <c r="Q29" i="11" s="1"/>
  <c r="E24" i="6"/>
  <c r="H24" i="6"/>
  <c r="D25" i="6"/>
  <c r="AO33" i="3"/>
  <c r="AF33" i="3"/>
  <c r="C33" i="3"/>
  <c r="B34" i="3"/>
  <c r="D27" i="8"/>
  <c r="H26" i="8"/>
  <c r="E26" i="8"/>
  <c r="AI33" i="2"/>
  <c r="AP33" i="2"/>
  <c r="O33" i="2" s="1"/>
  <c r="H34" i="2"/>
  <c r="E34" i="2"/>
  <c r="Q34" i="2" s="1"/>
  <c r="D35" i="2"/>
  <c r="AF32" i="4"/>
  <c r="C32" i="4"/>
  <c r="N32" i="4" s="1"/>
  <c r="AO32" i="4"/>
  <c r="B33" i="4"/>
  <c r="B27" i="8"/>
  <c r="C26" i="8"/>
  <c r="N26" i="8" s="1"/>
  <c r="AO26" i="8"/>
  <c r="AF26" i="8"/>
  <c r="AF27" i="9"/>
  <c r="B28" i="9"/>
  <c r="AO27" i="9"/>
  <c r="C27" i="9"/>
  <c r="E28" i="10"/>
  <c r="D29" i="10"/>
  <c r="H28" i="10"/>
  <c r="H27" i="9"/>
  <c r="E27" i="9"/>
  <c r="Q27" i="9" s="1"/>
  <c r="D28" i="9"/>
  <c r="D31" i="12"/>
  <c r="H30" i="12"/>
  <c r="E30" i="12"/>
  <c r="AI31" i="4"/>
  <c r="AI28" i="11"/>
  <c r="AP28" i="11"/>
  <c r="O28" i="11" s="1"/>
  <c r="C30" i="12"/>
  <c r="N30" i="12" s="1"/>
  <c r="B31" i="12"/>
  <c r="AF30" i="12"/>
  <c r="AO30" i="12"/>
  <c r="AI23" i="6"/>
  <c r="AP23" i="6"/>
  <c r="O23" i="6" s="1"/>
  <c r="AP25" i="8"/>
  <c r="O25" i="8" s="1"/>
  <c r="AI25" i="8"/>
  <c r="B29" i="10"/>
  <c r="AF28" i="10"/>
  <c r="C28" i="10"/>
  <c r="N28" i="10" s="1"/>
  <c r="AO28" i="10"/>
  <c r="AO24" i="6"/>
  <c r="C24" i="6"/>
  <c r="AF24" i="6"/>
  <c r="B25" i="6"/>
  <c r="Q25" i="7" l="1"/>
  <c r="Q30" i="12"/>
  <c r="Q32" i="4"/>
  <c r="W33" i="1"/>
  <c r="Q33" i="3"/>
  <c r="Q26" i="8"/>
  <c r="Q28" i="10"/>
  <c r="Q24" i="6"/>
  <c r="Q31" i="13"/>
  <c r="AV37" i="1"/>
  <c r="AT36" i="1"/>
  <c r="L36" i="1" s="1"/>
  <c r="S36" i="1" s="1"/>
  <c r="Q34" i="1"/>
  <c r="U34" i="1" s="1"/>
  <c r="Z34" i="1" s="1"/>
  <c r="C25" i="6"/>
  <c r="N25" i="6" s="1"/>
  <c r="B26" i="6"/>
  <c r="AF25" i="6"/>
  <c r="AO25" i="6"/>
  <c r="AF29" i="10"/>
  <c r="C29" i="10"/>
  <c r="N29" i="10" s="1"/>
  <c r="AO29" i="10"/>
  <c r="B30" i="10"/>
  <c r="D29" i="9"/>
  <c r="H28" i="9"/>
  <c r="E28" i="9"/>
  <c r="E29" i="10"/>
  <c r="H29" i="10"/>
  <c r="D30" i="10"/>
  <c r="AF27" i="8"/>
  <c r="AO27" i="8"/>
  <c r="C27" i="8"/>
  <c r="N27" i="8" s="1"/>
  <c r="B28" i="8"/>
  <c r="AP34" i="2"/>
  <c r="O34" i="2" s="1"/>
  <c r="AI34" i="2"/>
  <c r="B35" i="3"/>
  <c r="AF34" i="3"/>
  <c r="AO34" i="3"/>
  <c r="C34" i="3"/>
  <c r="N34" i="3" s="1"/>
  <c r="H25" i="6"/>
  <c r="D26" i="6"/>
  <c r="E25" i="6"/>
  <c r="AP24" i="6"/>
  <c r="O24" i="6" s="1"/>
  <c r="AI24" i="6"/>
  <c r="AP35" i="1"/>
  <c r="O35" i="1" s="1"/>
  <c r="AO35" i="1"/>
  <c r="C35" i="1"/>
  <c r="N35" i="1" s="1"/>
  <c r="B36" i="1"/>
  <c r="AF35" i="1"/>
  <c r="AI35" i="1" s="1"/>
  <c r="B33" i="13"/>
  <c r="C32" i="13"/>
  <c r="N32" i="13" s="1"/>
  <c r="AO32" i="13"/>
  <c r="AF32" i="13"/>
  <c r="AI32" i="4"/>
  <c r="AF36" i="2"/>
  <c r="C36" i="2"/>
  <c r="B37" i="2"/>
  <c r="AO36" i="2"/>
  <c r="H34" i="3"/>
  <c r="E34" i="3"/>
  <c r="Q34" i="3" s="1"/>
  <c r="D35" i="3"/>
  <c r="AO30" i="11"/>
  <c r="AF30" i="11"/>
  <c r="C30" i="11"/>
  <c r="B31" i="11"/>
  <c r="AO31" i="12"/>
  <c r="C31" i="12"/>
  <c r="N31" i="12" s="1"/>
  <c r="AF31" i="12"/>
  <c r="B32" i="12"/>
  <c r="AP30" i="12"/>
  <c r="O30" i="12" s="1"/>
  <c r="AI30" i="12"/>
  <c r="E31" i="12"/>
  <c r="D32" i="12"/>
  <c r="H31" i="12"/>
  <c r="AP27" i="9"/>
  <c r="O27" i="9" s="1"/>
  <c r="AI27" i="9"/>
  <c r="AI28" i="10"/>
  <c r="AP28" i="10"/>
  <c r="O28" i="10" s="1"/>
  <c r="AF28" i="9"/>
  <c r="C28" i="9"/>
  <c r="N28" i="9" s="1"/>
  <c r="AO28" i="9"/>
  <c r="B29" i="9"/>
  <c r="AO33" i="4"/>
  <c r="C33" i="4"/>
  <c r="B34" i="4"/>
  <c r="AF33" i="4"/>
  <c r="H35" i="2"/>
  <c r="E35" i="2"/>
  <c r="Q35" i="2" s="1"/>
  <c r="D36" i="2"/>
  <c r="AP26" i="8"/>
  <c r="O26" i="8" s="1"/>
  <c r="AI26" i="8"/>
  <c r="E27" i="8"/>
  <c r="D28" i="8"/>
  <c r="H27" i="8"/>
  <c r="AP29" i="11"/>
  <c r="O29" i="11" s="1"/>
  <c r="AI29" i="11"/>
  <c r="E30" i="11"/>
  <c r="D31" i="11"/>
  <c r="H30" i="11"/>
  <c r="D27" i="7"/>
  <c r="E26" i="7"/>
  <c r="H26" i="7"/>
  <c r="AP25" i="7"/>
  <c r="O25" i="7" s="1"/>
  <c r="AI25" i="7"/>
  <c r="E36" i="1"/>
  <c r="H36" i="1"/>
  <c r="D37" i="1"/>
  <c r="AO26" i="7"/>
  <c r="B27" i="7"/>
  <c r="C26" i="7"/>
  <c r="AF26" i="7"/>
  <c r="H33" i="4"/>
  <c r="D34" i="4"/>
  <c r="E33" i="4"/>
  <c r="AI33" i="3"/>
  <c r="AP33" i="3"/>
  <c r="O33" i="3" s="1"/>
  <c r="AP31" i="13"/>
  <c r="O31" i="13" s="1"/>
  <c r="AI31" i="13"/>
  <c r="H32" i="13"/>
  <c r="E32" i="13"/>
  <c r="D33" i="13"/>
  <c r="Q32" i="13" l="1"/>
  <c r="Q31" i="12"/>
  <c r="Q27" i="8"/>
  <c r="Q25" i="6"/>
  <c r="Q33" i="4"/>
  <c r="Q30" i="11"/>
  <c r="Q26" i="7"/>
  <c r="Q28" i="9"/>
  <c r="W34" i="1"/>
  <c r="AV38" i="1"/>
  <c r="AT37" i="1"/>
  <c r="L37" i="1" s="1"/>
  <c r="S37" i="1" s="1"/>
  <c r="Q29" i="10"/>
  <c r="Q35" i="1"/>
  <c r="U35" i="1" s="1"/>
  <c r="H33" i="13"/>
  <c r="E33" i="13"/>
  <c r="D34" i="13"/>
  <c r="H34" i="4"/>
  <c r="E34" i="4"/>
  <c r="D35" i="4"/>
  <c r="AP36" i="1"/>
  <c r="O36" i="1" s="1"/>
  <c r="AI32" i="13"/>
  <c r="AP32" i="13"/>
  <c r="O32" i="13" s="1"/>
  <c r="AI33" i="4"/>
  <c r="AI26" i="7"/>
  <c r="AP26" i="7"/>
  <c r="O26" i="7" s="1"/>
  <c r="AP30" i="11"/>
  <c r="O30" i="11" s="1"/>
  <c r="AI30" i="11"/>
  <c r="AP27" i="8"/>
  <c r="O27" i="8" s="1"/>
  <c r="AI27" i="8"/>
  <c r="E36" i="2"/>
  <c r="Q36" i="2" s="1"/>
  <c r="H36" i="2"/>
  <c r="D37" i="2"/>
  <c r="AF34" i="4"/>
  <c r="C34" i="4"/>
  <c r="N34" i="4" s="1"/>
  <c r="B35" i="4"/>
  <c r="AO34" i="4"/>
  <c r="E32" i="12"/>
  <c r="D33" i="12"/>
  <c r="H32" i="12"/>
  <c r="AP34" i="3"/>
  <c r="O34" i="3" s="1"/>
  <c r="AI34" i="3"/>
  <c r="AF33" i="13"/>
  <c r="C33" i="13"/>
  <c r="N33" i="13" s="1"/>
  <c r="AO33" i="13"/>
  <c r="B34" i="13"/>
  <c r="AO36" i="1"/>
  <c r="AF36" i="1"/>
  <c r="AI36" i="1" s="1"/>
  <c r="B37" i="1"/>
  <c r="C36" i="1"/>
  <c r="N36" i="1" s="1"/>
  <c r="D27" i="6"/>
  <c r="H26" i="6"/>
  <c r="E26" i="6"/>
  <c r="D31" i="10"/>
  <c r="H30" i="10"/>
  <c r="E30" i="10"/>
  <c r="AI29" i="10"/>
  <c r="AP29" i="10"/>
  <c r="O29" i="10" s="1"/>
  <c r="AO30" i="10"/>
  <c r="C30" i="10"/>
  <c r="AF30" i="10"/>
  <c r="B31" i="10"/>
  <c r="AO26" i="6"/>
  <c r="C26" i="6"/>
  <c r="N26" i="6" s="1"/>
  <c r="B27" i="6"/>
  <c r="AF26" i="6"/>
  <c r="C27" i="7"/>
  <c r="N27" i="7" s="1"/>
  <c r="B28" i="7"/>
  <c r="AF27" i="7"/>
  <c r="AO27" i="7"/>
  <c r="H37" i="1"/>
  <c r="D38" i="1"/>
  <c r="E37" i="1"/>
  <c r="D28" i="7"/>
  <c r="H27" i="7"/>
  <c r="E27" i="7"/>
  <c r="Q27" i="7" s="1"/>
  <c r="D32" i="11"/>
  <c r="H31" i="11"/>
  <c r="E31" i="11"/>
  <c r="E28" i="8"/>
  <c r="D29" i="8"/>
  <c r="H28" i="8"/>
  <c r="AI35" i="2"/>
  <c r="AP35" i="2"/>
  <c r="O35" i="2" s="1"/>
  <c r="AO29" i="9"/>
  <c r="B30" i="9"/>
  <c r="C29" i="9"/>
  <c r="N29" i="9" s="1"/>
  <c r="AF29" i="9"/>
  <c r="AI31" i="12"/>
  <c r="AP31" i="12"/>
  <c r="O31" i="12" s="1"/>
  <c r="AO32" i="12"/>
  <c r="C32" i="12"/>
  <c r="B33" i="12"/>
  <c r="AF32" i="12"/>
  <c r="AO31" i="11"/>
  <c r="AF31" i="11"/>
  <c r="B32" i="11"/>
  <c r="C31" i="11"/>
  <c r="N31" i="11" s="1"/>
  <c r="E35" i="3"/>
  <c r="H35" i="3"/>
  <c r="D36" i="3"/>
  <c r="AF37" i="2"/>
  <c r="C37" i="2"/>
  <c r="N37" i="2" s="1"/>
  <c r="B38" i="2"/>
  <c r="AO37" i="2"/>
  <c r="AP25" i="6"/>
  <c r="O25" i="6" s="1"/>
  <c r="AI25" i="6"/>
  <c r="AF35" i="3"/>
  <c r="C35" i="3"/>
  <c r="N35" i="3" s="1"/>
  <c r="B36" i="3"/>
  <c r="AO35" i="3"/>
  <c r="C28" i="8"/>
  <c r="N28" i="8" s="1"/>
  <c r="AF28" i="8"/>
  <c r="B29" i="8"/>
  <c r="AO28" i="8"/>
  <c r="AP28" i="9"/>
  <c r="O28" i="9" s="1"/>
  <c r="AI28" i="9"/>
  <c r="E29" i="9"/>
  <c r="H29" i="9"/>
  <c r="D30" i="9"/>
  <c r="Q29" i="9" l="1"/>
  <c r="Q30" i="10"/>
  <c r="Q34" i="4"/>
  <c r="Q32" i="12"/>
  <c r="Q28" i="8"/>
  <c r="Q26" i="6"/>
  <c r="Q33" i="13"/>
  <c r="Q31" i="11"/>
  <c r="Q35" i="3"/>
  <c r="AV39" i="1"/>
  <c r="AT38" i="1"/>
  <c r="L38" i="1" s="1"/>
  <c r="S38" i="1" s="1"/>
  <c r="Q36" i="1"/>
  <c r="AP29" i="9"/>
  <c r="O29" i="9" s="1"/>
  <c r="AI29" i="9"/>
  <c r="E36" i="3"/>
  <c r="H36" i="3"/>
  <c r="D37" i="3"/>
  <c r="AI35" i="3"/>
  <c r="AP35" i="3"/>
  <c r="O35" i="3" s="1"/>
  <c r="B33" i="11"/>
  <c r="AO32" i="11"/>
  <c r="AF32" i="11"/>
  <c r="C32" i="11"/>
  <c r="N32" i="11" s="1"/>
  <c r="C33" i="12"/>
  <c r="N33" i="12" s="1"/>
  <c r="B34" i="12"/>
  <c r="AO33" i="12"/>
  <c r="AF33" i="12"/>
  <c r="B31" i="9"/>
  <c r="AO30" i="9"/>
  <c r="AF30" i="9"/>
  <c r="C30" i="9"/>
  <c r="N30" i="9" s="1"/>
  <c r="D30" i="8"/>
  <c r="H29" i="8"/>
  <c r="E29" i="8"/>
  <c r="AP31" i="11"/>
  <c r="O31" i="11" s="1"/>
  <c r="AI31" i="11"/>
  <c r="H32" i="11"/>
  <c r="D33" i="11"/>
  <c r="E32" i="11"/>
  <c r="Q32" i="11" s="1"/>
  <c r="AP37" i="1"/>
  <c r="O37" i="1" s="1"/>
  <c r="AO27" i="6"/>
  <c r="B28" i="6"/>
  <c r="AF27" i="6"/>
  <c r="C27" i="6"/>
  <c r="AP30" i="10"/>
  <c r="O30" i="10" s="1"/>
  <c r="AI30" i="10"/>
  <c r="D32" i="10"/>
  <c r="H31" i="10"/>
  <c r="E31" i="10"/>
  <c r="B35" i="13"/>
  <c r="C34" i="13"/>
  <c r="N34" i="13" s="1"/>
  <c r="AF34" i="13"/>
  <c r="AO34" i="13"/>
  <c r="D34" i="12"/>
  <c r="H33" i="12"/>
  <c r="E33" i="12"/>
  <c r="Q33" i="12" s="1"/>
  <c r="D38" i="2"/>
  <c r="H37" i="2"/>
  <c r="E37" i="2"/>
  <c r="Q37" i="2" s="1"/>
  <c r="AI36" i="2"/>
  <c r="AP36" i="2"/>
  <c r="O36" i="2" s="1"/>
  <c r="U36" i="1"/>
  <c r="AI34" i="4"/>
  <c r="H34" i="13"/>
  <c r="E34" i="13"/>
  <c r="D35" i="13"/>
  <c r="D31" i="9"/>
  <c r="E30" i="9"/>
  <c r="H30" i="9"/>
  <c r="C29" i="8"/>
  <c r="B30" i="8"/>
  <c r="AF29" i="8"/>
  <c r="AO29" i="8"/>
  <c r="AF36" i="3"/>
  <c r="AO36" i="3"/>
  <c r="C36" i="3"/>
  <c r="B37" i="3"/>
  <c r="Z35" i="1"/>
  <c r="W35" i="1"/>
  <c r="C38" i="2"/>
  <c r="N38" i="2" s="1"/>
  <c r="AF38" i="2"/>
  <c r="AO38" i="2"/>
  <c r="B39" i="2"/>
  <c r="AI28" i="8"/>
  <c r="AP28" i="8"/>
  <c r="O28" i="8" s="1"/>
  <c r="AI27" i="7"/>
  <c r="AP27" i="7"/>
  <c r="O27" i="7" s="1"/>
  <c r="D29" i="7"/>
  <c r="H28" i="7"/>
  <c r="E28" i="7"/>
  <c r="D39" i="1"/>
  <c r="H38" i="1"/>
  <c r="E38" i="1"/>
  <c r="AF28" i="7"/>
  <c r="C28" i="7"/>
  <c r="N28" i="7" s="1"/>
  <c r="B29" i="7"/>
  <c r="AO28" i="7"/>
  <c r="AF31" i="10"/>
  <c r="C31" i="10"/>
  <c r="N31" i="10" s="1"/>
  <c r="B32" i="10"/>
  <c r="AO31" i="10"/>
  <c r="AI26" i="6"/>
  <c r="AP26" i="6"/>
  <c r="O26" i="6" s="1"/>
  <c r="E27" i="6"/>
  <c r="D28" i="6"/>
  <c r="H27" i="6"/>
  <c r="B38" i="1"/>
  <c r="C37" i="1"/>
  <c r="N37" i="1" s="1"/>
  <c r="AF37" i="1"/>
  <c r="AI37" i="1" s="1"/>
  <c r="AO37" i="1"/>
  <c r="AI32" i="12"/>
  <c r="B36" i="4"/>
  <c r="AO35" i="4"/>
  <c r="C35" i="4"/>
  <c r="N35" i="4" s="1"/>
  <c r="AF35" i="4"/>
  <c r="E35" i="4"/>
  <c r="D36" i="4"/>
  <c r="H35" i="4"/>
  <c r="AI33" i="13"/>
  <c r="AP33" i="13"/>
  <c r="O33" i="13" s="1"/>
  <c r="Q34" i="13" l="1"/>
  <c r="Z36" i="1"/>
  <c r="Q27" i="6"/>
  <c r="Q30" i="9"/>
  <c r="Q35" i="4"/>
  <c r="AT39" i="1"/>
  <c r="L39" i="1" s="1"/>
  <c r="S39" i="1" s="1"/>
  <c r="AV40" i="1"/>
  <c r="Q31" i="10"/>
  <c r="Q37" i="1"/>
  <c r="U37" i="1" s="1"/>
  <c r="Z37" i="1" s="1"/>
  <c r="Q29" i="8"/>
  <c r="Q36" i="3"/>
  <c r="Q28" i="7"/>
  <c r="W36" i="1"/>
  <c r="H36" i="4"/>
  <c r="E36" i="4"/>
  <c r="D37" i="4"/>
  <c r="C38" i="1"/>
  <c r="N38" i="1" s="1"/>
  <c r="AO38" i="1"/>
  <c r="AF38" i="1"/>
  <c r="B39" i="1"/>
  <c r="D29" i="6"/>
  <c r="H28" i="6"/>
  <c r="E28" i="6"/>
  <c r="B33" i="10"/>
  <c r="C32" i="10"/>
  <c r="N32" i="10" s="1"/>
  <c r="AF32" i="10"/>
  <c r="AO32" i="10"/>
  <c r="C29" i="7"/>
  <c r="B30" i="7"/>
  <c r="AO29" i="7"/>
  <c r="AF29" i="7"/>
  <c r="AI28" i="7"/>
  <c r="AP28" i="7"/>
  <c r="O28" i="7" s="1"/>
  <c r="E29" i="7"/>
  <c r="D30" i="7"/>
  <c r="H29" i="7"/>
  <c r="AI30" i="9"/>
  <c r="AP30" i="9"/>
  <c r="O30" i="9" s="1"/>
  <c r="D36" i="13"/>
  <c r="E35" i="13"/>
  <c r="H35" i="13"/>
  <c r="AI37" i="2"/>
  <c r="AP37" i="2"/>
  <c r="O37" i="2" s="1"/>
  <c r="H38" i="2"/>
  <c r="D39" i="2"/>
  <c r="E38" i="2"/>
  <c r="Q38" i="2" s="1"/>
  <c r="AP31" i="10"/>
  <c r="O31" i="10" s="1"/>
  <c r="AI31" i="10"/>
  <c r="H32" i="10"/>
  <c r="E32" i="10"/>
  <c r="D33" i="10"/>
  <c r="B29" i="6"/>
  <c r="C28" i="6"/>
  <c r="N28" i="6" s="1"/>
  <c r="AO28" i="6"/>
  <c r="AF28" i="6"/>
  <c r="H33" i="11"/>
  <c r="D34" i="11"/>
  <c r="E33" i="11"/>
  <c r="B35" i="12"/>
  <c r="AO34" i="12"/>
  <c r="C34" i="12"/>
  <c r="N34" i="12" s="1"/>
  <c r="AF34" i="12"/>
  <c r="AP35" i="4"/>
  <c r="O35" i="4" s="1"/>
  <c r="AI35" i="4"/>
  <c r="C36" i="4"/>
  <c r="N36" i="4" s="1"/>
  <c r="AO36" i="4"/>
  <c r="B37" i="4"/>
  <c r="AF36" i="4"/>
  <c r="AI27" i="6"/>
  <c r="AP27" i="6"/>
  <c r="O27" i="6" s="1"/>
  <c r="AP38" i="1"/>
  <c r="O38" i="1" s="1"/>
  <c r="AI38" i="1"/>
  <c r="H39" i="1"/>
  <c r="D40" i="1"/>
  <c r="D41" i="1" s="1"/>
  <c r="E39" i="1"/>
  <c r="C39" i="2"/>
  <c r="N39" i="2" s="1"/>
  <c r="AO39" i="2"/>
  <c r="AF39" i="2"/>
  <c r="B40" i="2"/>
  <c r="B41" i="2" s="1"/>
  <c r="B38" i="3"/>
  <c r="C37" i="3"/>
  <c r="N37" i="3" s="1"/>
  <c r="AF37" i="3"/>
  <c r="AO37" i="3"/>
  <c r="AF30" i="8"/>
  <c r="AO30" i="8"/>
  <c r="C30" i="8"/>
  <c r="N30" i="8" s="1"/>
  <c r="B31" i="8"/>
  <c r="D32" i="9"/>
  <c r="E31" i="9"/>
  <c r="H31" i="9"/>
  <c r="AP34" i="13"/>
  <c r="O34" i="13" s="1"/>
  <c r="AI34" i="13"/>
  <c r="AI33" i="12"/>
  <c r="AP33" i="12"/>
  <c r="O33" i="12" s="1"/>
  <c r="H34" i="12"/>
  <c r="D35" i="12"/>
  <c r="E34" i="12"/>
  <c r="B36" i="13"/>
  <c r="C35" i="13"/>
  <c r="AO35" i="13"/>
  <c r="AF35" i="13"/>
  <c r="AI32" i="11"/>
  <c r="AP32" i="11"/>
  <c r="O32" i="11" s="1"/>
  <c r="AI29" i="8"/>
  <c r="AP29" i="8"/>
  <c r="O29" i="8" s="1"/>
  <c r="E30" i="8"/>
  <c r="Q30" i="8" s="1"/>
  <c r="D31" i="8"/>
  <c r="H30" i="8"/>
  <c r="B32" i="9"/>
  <c r="AF31" i="9"/>
  <c r="AO31" i="9"/>
  <c r="C31" i="9"/>
  <c r="AO33" i="11"/>
  <c r="C33" i="11"/>
  <c r="B34" i="11"/>
  <c r="AF33" i="11"/>
  <c r="H37" i="3"/>
  <c r="E37" i="3"/>
  <c r="Q37" i="3" s="1"/>
  <c r="D38" i="3"/>
  <c r="AI36" i="3"/>
  <c r="AP36" i="3"/>
  <c r="O36" i="3" s="1"/>
  <c r="D42" i="1" l="1"/>
  <c r="Q32" i="10"/>
  <c r="Q34" i="12"/>
  <c r="Q29" i="7"/>
  <c r="B42" i="2"/>
  <c r="C41" i="2"/>
  <c r="Q33" i="11"/>
  <c r="Q35" i="13"/>
  <c r="AT40" i="1"/>
  <c r="L40" i="1" s="1"/>
  <c r="S40" i="1" s="1"/>
  <c r="AV41" i="1"/>
  <c r="Q31" i="9"/>
  <c r="Q28" i="6"/>
  <c r="Q36" i="4"/>
  <c r="Q38" i="1"/>
  <c r="U38" i="1" s="1"/>
  <c r="Z38" i="1" s="1"/>
  <c r="W37" i="1"/>
  <c r="D37" i="13"/>
  <c r="E36" i="13"/>
  <c r="H36" i="13"/>
  <c r="D31" i="7"/>
  <c r="E30" i="7"/>
  <c r="H30" i="7"/>
  <c r="C33" i="10"/>
  <c r="N33" i="10" s="1"/>
  <c r="B34" i="10"/>
  <c r="AO33" i="10"/>
  <c r="AF33" i="10"/>
  <c r="C39" i="1"/>
  <c r="N39" i="1" s="1"/>
  <c r="AO39" i="1"/>
  <c r="B40" i="1"/>
  <c r="B41" i="1" s="1"/>
  <c r="AF39" i="1"/>
  <c r="AI39" i="1" s="1"/>
  <c r="H37" i="4"/>
  <c r="E37" i="4"/>
  <c r="D38" i="4"/>
  <c r="AP37" i="3"/>
  <c r="O37" i="3" s="1"/>
  <c r="AI37" i="3"/>
  <c r="AP30" i="8"/>
  <c r="O30" i="8" s="1"/>
  <c r="AI30" i="8"/>
  <c r="AP34" i="12"/>
  <c r="O34" i="12" s="1"/>
  <c r="AI34" i="12"/>
  <c r="AP31" i="9"/>
  <c r="O31" i="9" s="1"/>
  <c r="AI31" i="9"/>
  <c r="AF31" i="8"/>
  <c r="C31" i="8"/>
  <c r="N31" i="8" s="1"/>
  <c r="AO31" i="8"/>
  <c r="B32" i="8"/>
  <c r="H40" i="1"/>
  <c r="E40" i="1"/>
  <c r="C35" i="12"/>
  <c r="AO35" i="12"/>
  <c r="B36" i="12"/>
  <c r="AF35" i="12"/>
  <c r="H34" i="11"/>
  <c r="D35" i="11"/>
  <c r="E34" i="11"/>
  <c r="E33" i="10"/>
  <c r="D34" i="10"/>
  <c r="H33" i="10"/>
  <c r="AP38" i="2"/>
  <c r="O38" i="2" s="1"/>
  <c r="AI38" i="2"/>
  <c r="E38" i="3"/>
  <c r="H38" i="3"/>
  <c r="D39" i="3"/>
  <c r="AF34" i="11"/>
  <c r="C34" i="11"/>
  <c r="N34" i="11" s="1"/>
  <c r="AO34" i="11"/>
  <c r="B35" i="11"/>
  <c r="AF32" i="9"/>
  <c r="C32" i="9"/>
  <c r="N32" i="9" s="1"/>
  <c r="AO32" i="9"/>
  <c r="B33" i="9"/>
  <c r="H31" i="8"/>
  <c r="D32" i="8"/>
  <c r="E31" i="8"/>
  <c r="B37" i="13"/>
  <c r="C36" i="13"/>
  <c r="N36" i="13" s="1"/>
  <c r="AF36" i="13"/>
  <c r="AO36" i="13"/>
  <c r="D36" i="12"/>
  <c r="H35" i="12"/>
  <c r="E35" i="12"/>
  <c r="Q35" i="12" s="1"/>
  <c r="D33" i="9"/>
  <c r="E32" i="9"/>
  <c r="H32" i="9"/>
  <c r="B39" i="3"/>
  <c r="C38" i="3"/>
  <c r="N38" i="3" s="1"/>
  <c r="AO38" i="3"/>
  <c r="AF38" i="3"/>
  <c r="C40" i="2"/>
  <c r="AO40" i="2"/>
  <c r="AF40" i="2"/>
  <c r="AP39" i="1"/>
  <c r="O39" i="1" s="1"/>
  <c r="C37" i="4"/>
  <c r="AF37" i="4"/>
  <c r="AO37" i="4"/>
  <c r="B38" i="4"/>
  <c r="AP33" i="11"/>
  <c r="O33" i="11" s="1"/>
  <c r="AI33" i="11"/>
  <c r="B30" i="6"/>
  <c r="AO29" i="6"/>
  <c r="C29" i="6"/>
  <c r="N29" i="6" s="1"/>
  <c r="AF29" i="6"/>
  <c r="AI32" i="10"/>
  <c r="AP32" i="10"/>
  <c r="O32" i="10" s="1"/>
  <c r="D40" i="2"/>
  <c r="D41" i="2" s="1"/>
  <c r="E39" i="2"/>
  <c r="Q39" i="2" s="1"/>
  <c r="H39" i="2"/>
  <c r="AI35" i="13"/>
  <c r="AP29" i="7"/>
  <c r="O29" i="7" s="1"/>
  <c r="AI29" i="7"/>
  <c r="B31" i="7"/>
  <c r="C30" i="7"/>
  <c r="N30" i="7" s="1"/>
  <c r="AO30" i="7"/>
  <c r="AF30" i="7"/>
  <c r="AP28" i="6"/>
  <c r="O28" i="6" s="1"/>
  <c r="AI28" i="6"/>
  <c r="D30" i="6"/>
  <c r="E29" i="6"/>
  <c r="Q29" i="6" s="1"/>
  <c r="H29" i="6"/>
  <c r="AI36" i="4"/>
  <c r="AP36" i="4"/>
  <c r="O36" i="4" s="1"/>
  <c r="D42" i="2" l="1"/>
  <c r="W41" i="2"/>
  <c r="Z41" i="2"/>
  <c r="D43" i="1"/>
  <c r="Q33" i="10"/>
  <c r="Q31" i="8"/>
  <c r="Q32" i="9"/>
  <c r="Q34" i="11"/>
  <c r="Q36" i="13"/>
  <c r="Q38" i="3"/>
  <c r="C41" i="1"/>
  <c r="B42" i="1"/>
  <c r="Q30" i="7"/>
  <c r="AT41" i="1"/>
  <c r="L41" i="1" s="1"/>
  <c r="S41" i="1" s="1"/>
  <c r="AV42" i="1"/>
  <c r="Q37" i="4"/>
  <c r="W38" i="1"/>
  <c r="Q39" i="1"/>
  <c r="U39" i="1" s="1"/>
  <c r="Z39" i="1" s="1"/>
  <c r="B43" i="2"/>
  <c r="C42" i="2"/>
  <c r="Q42" i="2" s="1"/>
  <c r="AF42" i="2"/>
  <c r="AI42" i="2" s="1"/>
  <c r="AO42" i="2"/>
  <c r="E30" i="6"/>
  <c r="D31" i="6"/>
  <c r="H30" i="6"/>
  <c r="E40" i="2"/>
  <c r="H40" i="2"/>
  <c r="E33" i="9"/>
  <c r="H33" i="9"/>
  <c r="D34" i="9"/>
  <c r="AI31" i="8"/>
  <c r="AP31" i="8"/>
  <c r="O31" i="8" s="1"/>
  <c r="D35" i="10"/>
  <c r="E34" i="10"/>
  <c r="H34" i="10"/>
  <c r="AI34" i="11"/>
  <c r="AP34" i="11"/>
  <c r="O34" i="11" s="1"/>
  <c r="AF36" i="12"/>
  <c r="B37" i="12"/>
  <c r="C36" i="12"/>
  <c r="N36" i="12" s="1"/>
  <c r="AO36" i="12"/>
  <c r="AI37" i="4"/>
  <c r="AP37" i="4"/>
  <c r="O37" i="4" s="1"/>
  <c r="AF34" i="10"/>
  <c r="B35" i="10"/>
  <c r="C34" i="10"/>
  <c r="AO34" i="10"/>
  <c r="E31" i="7"/>
  <c r="D32" i="7"/>
  <c r="H31" i="7"/>
  <c r="AI36" i="13"/>
  <c r="AP29" i="6"/>
  <c r="O29" i="6" s="1"/>
  <c r="AI29" i="6"/>
  <c r="C31" i="7"/>
  <c r="N31" i="7" s="1"/>
  <c r="AO31" i="7"/>
  <c r="B32" i="7"/>
  <c r="AF31" i="7"/>
  <c r="AP39" i="2"/>
  <c r="O39" i="2" s="1"/>
  <c r="AI39" i="2"/>
  <c r="B31" i="6"/>
  <c r="AF30" i="6"/>
  <c r="C30" i="6"/>
  <c r="N30" i="6" s="1"/>
  <c r="AO30" i="6"/>
  <c r="C38" i="4"/>
  <c r="N38" i="4" s="1"/>
  <c r="B39" i="4"/>
  <c r="AO38" i="4"/>
  <c r="AF38" i="4"/>
  <c r="AO41" i="2"/>
  <c r="AF41" i="2"/>
  <c r="C39" i="3"/>
  <c r="N39" i="3" s="1"/>
  <c r="AF39" i="3"/>
  <c r="B40" i="3"/>
  <c r="B41" i="3" s="1"/>
  <c r="AO39" i="3"/>
  <c r="AP32" i="9"/>
  <c r="O32" i="9" s="1"/>
  <c r="AI32" i="9"/>
  <c r="AI35" i="12"/>
  <c r="AP35" i="12"/>
  <c r="O35" i="12" s="1"/>
  <c r="E36" i="12"/>
  <c r="D37" i="12"/>
  <c r="H36" i="12"/>
  <c r="AF37" i="13"/>
  <c r="C37" i="13"/>
  <c r="N37" i="13" s="1"/>
  <c r="B38" i="13"/>
  <c r="AO37" i="13"/>
  <c r="H32" i="8"/>
  <c r="E32" i="8"/>
  <c r="D33" i="8"/>
  <c r="B34" i="9"/>
  <c r="AO33" i="9"/>
  <c r="AF33" i="9"/>
  <c r="C33" i="9"/>
  <c r="N33" i="9" s="1"/>
  <c r="AO35" i="11"/>
  <c r="AF35" i="11"/>
  <c r="B36" i="11"/>
  <c r="C35" i="11"/>
  <c r="N35" i="11" s="1"/>
  <c r="H39" i="3"/>
  <c r="E39" i="3"/>
  <c r="D40" i="3"/>
  <c r="D41" i="3" s="1"/>
  <c r="AI38" i="3"/>
  <c r="AP38" i="3"/>
  <c r="O38" i="3" s="1"/>
  <c r="AP33" i="10"/>
  <c r="O33" i="10" s="1"/>
  <c r="AI33" i="10"/>
  <c r="E35" i="11"/>
  <c r="H35" i="11"/>
  <c r="D36" i="11"/>
  <c r="AP40" i="1"/>
  <c r="O40" i="1" s="1"/>
  <c r="E41" i="1"/>
  <c r="Q41" i="1" s="1"/>
  <c r="H41" i="1"/>
  <c r="B33" i="8"/>
  <c r="AF32" i="8"/>
  <c r="AO32" i="8"/>
  <c r="C32" i="8"/>
  <c r="H38" i="4"/>
  <c r="D39" i="4"/>
  <c r="E38" i="4"/>
  <c r="C40" i="1"/>
  <c r="N40" i="1" s="1"/>
  <c r="AO40" i="1"/>
  <c r="AF40" i="1"/>
  <c r="AI40" i="1" s="1"/>
  <c r="AI30" i="7"/>
  <c r="AP30" i="7"/>
  <c r="O30" i="7" s="1"/>
  <c r="H37" i="13"/>
  <c r="D38" i="13"/>
  <c r="E37" i="13"/>
  <c r="D42" i="3" l="1"/>
  <c r="D43" i="2"/>
  <c r="Z42" i="2"/>
  <c r="W42" i="2"/>
  <c r="Q37" i="13"/>
  <c r="Q35" i="11"/>
  <c r="Q38" i="4"/>
  <c r="Q36" i="12"/>
  <c r="Q39" i="3"/>
  <c r="W39" i="1"/>
  <c r="Q34" i="10"/>
  <c r="Q31" i="7"/>
  <c r="Q40" i="2"/>
  <c r="Q40" i="1"/>
  <c r="U40" i="1" s="1"/>
  <c r="Z40" i="1" s="1"/>
  <c r="B43" i="1"/>
  <c r="C43" i="1" s="1"/>
  <c r="C42" i="1"/>
  <c r="Q32" i="8"/>
  <c r="B42" i="3"/>
  <c r="C41" i="3"/>
  <c r="Q33" i="9"/>
  <c r="AT42" i="1"/>
  <c r="L42" i="1" s="1"/>
  <c r="S42" i="1" s="1"/>
  <c r="AV43" i="1"/>
  <c r="Q30" i="6"/>
  <c r="C43" i="2"/>
  <c r="Q43" i="2" s="1"/>
  <c r="AF43" i="2"/>
  <c r="AI43" i="2" s="1"/>
  <c r="AO43" i="2"/>
  <c r="N41" i="2"/>
  <c r="AI37" i="13"/>
  <c r="AP37" i="13"/>
  <c r="O37" i="13" s="1"/>
  <c r="AP38" i="4"/>
  <c r="O38" i="4" s="1"/>
  <c r="AI38" i="4"/>
  <c r="B34" i="8"/>
  <c r="C33" i="8"/>
  <c r="N33" i="8" s="1"/>
  <c r="AF33" i="8"/>
  <c r="AO33" i="8"/>
  <c r="AP41" i="1"/>
  <c r="O41" i="1" s="1"/>
  <c r="E40" i="3"/>
  <c r="H40" i="3"/>
  <c r="AO36" i="11"/>
  <c r="AF36" i="11"/>
  <c r="B37" i="11"/>
  <c r="C36" i="11"/>
  <c r="N36" i="11" s="1"/>
  <c r="C34" i="9"/>
  <c r="B35" i="9"/>
  <c r="AF34" i="9"/>
  <c r="AO34" i="9"/>
  <c r="AP32" i="8"/>
  <c r="O32" i="8" s="1"/>
  <c r="AI32" i="8"/>
  <c r="AI36" i="12"/>
  <c r="AP36" i="12"/>
  <c r="O36" i="12" s="1"/>
  <c r="C40" i="3"/>
  <c r="AF40" i="3"/>
  <c r="AO40" i="3"/>
  <c r="B40" i="4"/>
  <c r="B41" i="4" s="1"/>
  <c r="AO39" i="4"/>
  <c r="AF39" i="4"/>
  <c r="C39" i="4"/>
  <c r="N39" i="4" s="1"/>
  <c r="AO32" i="7"/>
  <c r="B33" i="7"/>
  <c r="AF32" i="7"/>
  <c r="C32" i="7"/>
  <c r="N32" i="7" s="1"/>
  <c r="E32" i="7"/>
  <c r="H32" i="7"/>
  <c r="D33" i="7"/>
  <c r="B36" i="10"/>
  <c r="C35" i="10"/>
  <c r="N35" i="10" s="1"/>
  <c r="AO35" i="10"/>
  <c r="AF35" i="10"/>
  <c r="AO37" i="12"/>
  <c r="C37" i="12"/>
  <c r="N37" i="12" s="1"/>
  <c r="AF37" i="12"/>
  <c r="B38" i="12"/>
  <c r="AI34" i="10"/>
  <c r="AP34" i="10"/>
  <c r="O34" i="10" s="1"/>
  <c r="H41" i="2"/>
  <c r="E41" i="2"/>
  <c r="Q41" i="2" s="1"/>
  <c r="D32" i="6"/>
  <c r="E31" i="6"/>
  <c r="H31" i="6"/>
  <c r="D39" i="13"/>
  <c r="H38" i="13"/>
  <c r="E38" i="13"/>
  <c r="AF41" i="1"/>
  <c r="AI41" i="1" s="1"/>
  <c r="AO41" i="1"/>
  <c r="D40" i="4"/>
  <c r="D41" i="4" s="1"/>
  <c r="H39" i="4"/>
  <c r="E39" i="4"/>
  <c r="E42" i="1"/>
  <c r="H42" i="1"/>
  <c r="D37" i="11"/>
  <c r="E36" i="11"/>
  <c r="Q36" i="11" s="1"/>
  <c r="H36" i="11"/>
  <c r="AP35" i="11"/>
  <c r="O35" i="11" s="1"/>
  <c r="AI35" i="11"/>
  <c r="AP39" i="3"/>
  <c r="O39" i="3" s="1"/>
  <c r="AI39" i="3"/>
  <c r="H33" i="8"/>
  <c r="E33" i="8"/>
  <c r="D34" i="8"/>
  <c r="C38" i="13"/>
  <c r="B39" i="13"/>
  <c r="AF38" i="13"/>
  <c r="AO38" i="13"/>
  <c r="E37" i="12"/>
  <c r="Q37" i="12" s="1"/>
  <c r="H37" i="12"/>
  <c r="D38" i="12"/>
  <c r="B32" i="6"/>
  <c r="C31" i="6"/>
  <c r="AO31" i="6"/>
  <c r="AF31" i="6"/>
  <c r="AP31" i="7"/>
  <c r="O31" i="7" s="1"/>
  <c r="AI31" i="7"/>
  <c r="E35" i="10"/>
  <c r="D36" i="10"/>
  <c r="H35" i="10"/>
  <c r="H34" i="9"/>
  <c r="D35" i="9"/>
  <c r="E34" i="9"/>
  <c r="AI33" i="9"/>
  <c r="AP33" i="9"/>
  <c r="O33" i="9" s="1"/>
  <c r="AP40" i="2"/>
  <c r="O40" i="2" s="1"/>
  <c r="AI40" i="2"/>
  <c r="AP30" i="6"/>
  <c r="O30" i="6" s="1"/>
  <c r="AI30" i="6"/>
  <c r="Q42" i="1" l="1"/>
  <c r="D42" i="4"/>
  <c r="W43" i="2"/>
  <c r="Z43" i="2"/>
  <c r="D43" i="3"/>
  <c r="Q35" i="10"/>
  <c r="Q34" i="9"/>
  <c r="Q33" i="8"/>
  <c r="Q39" i="4"/>
  <c r="Q32" i="7"/>
  <c r="Q38" i="13"/>
  <c r="Q31" i="6"/>
  <c r="Q40" i="3"/>
  <c r="B42" i="4"/>
  <c r="C41" i="4"/>
  <c r="AV12" i="2"/>
  <c r="AV13" i="2" s="1"/>
  <c r="AT43" i="1"/>
  <c r="L43" i="1" s="1"/>
  <c r="C42" i="3"/>
  <c r="B43" i="3"/>
  <c r="C43" i="3" s="1"/>
  <c r="N41" i="1"/>
  <c r="U41" i="1"/>
  <c r="W40" i="1"/>
  <c r="H35" i="9"/>
  <c r="D36" i="9"/>
  <c r="E35" i="9"/>
  <c r="AI35" i="10"/>
  <c r="AP35" i="10"/>
  <c r="O35" i="10" s="1"/>
  <c r="C32" i="6"/>
  <c r="N32" i="6" s="1"/>
  <c r="B33" i="6"/>
  <c r="AO32" i="6"/>
  <c r="AF32" i="6"/>
  <c r="C39" i="13"/>
  <c r="N39" i="13" s="1"/>
  <c r="AO39" i="13"/>
  <c r="AF39" i="13"/>
  <c r="B40" i="13"/>
  <c r="B41" i="13" s="1"/>
  <c r="E34" i="8"/>
  <c r="D35" i="8"/>
  <c r="H34" i="8"/>
  <c r="AP36" i="11"/>
  <c r="O36" i="11" s="1"/>
  <c r="AI36" i="11"/>
  <c r="AP42" i="1"/>
  <c r="O42" i="1" s="1"/>
  <c r="AP39" i="4"/>
  <c r="O39" i="4" s="1"/>
  <c r="AI39" i="4"/>
  <c r="E40" i="4"/>
  <c r="H40" i="4"/>
  <c r="D33" i="6"/>
  <c r="H32" i="6"/>
  <c r="E32" i="6"/>
  <c r="B39" i="12"/>
  <c r="C38" i="12"/>
  <c r="N38" i="12" s="1"/>
  <c r="AF38" i="12"/>
  <c r="AO38" i="12"/>
  <c r="D34" i="7"/>
  <c r="H33" i="7"/>
  <c r="E33" i="7"/>
  <c r="AP32" i="7"/>
  <c r="O32" i="7" s="1"/>
  <c r="AI32" i="7"/>
  <c r="C40" i="4"/>
  <c r="AF40" i="4"/>
  <c r="AO40" i="4"/>
  <c r="AO37" i="11"/>
  <c r="AF37" i="11"/>
  <c r="C37" i="11"/>
  <c r="B38" i="11"/>
  <c r="AP40" i="3"/>
  <c r="O40" i="3" s="1"/>
  <c r="AI40" i="3"/>
  <c r="AO34" i="8"/>
  <c r="C34" i="8"/>
  <c r="N34" i="8" s="1"/>
  <c r="B35" i="8"/>
  <c r="AF34" i="8"/>
  <c r="AI34" i="9"/>
  <c r="AP34" i="9"/>
  <c r="O34" i="9" s="1"/>
  <c r="E36" i="10"/>
  <c r="H36" i="10"/>
  <c r="D37" i="10"/>
  <c r="H38" i="12"/>
  <c r="D39" i="12"/>
  <c r="E38" i="12"/>
  <c r="AP37" i="12"/>
  <c r="O37" i="12" s="1"/>
  <c r="AI37" i="12"/>
  <c r="AP33" i="8"/>
  <c r="O33" i="8" s="1"/>
  <c r="AI33" i="8"/>
  <c r="D38" i="11"/>
  <c r="H37" i="11"/>
  <c r="E37" i="11"/>
  <c r="E43" i="1"/>
  <c r="Q43" i="1" s="1"/>
  <c r="H43" i="1"/>
  <c r="AO42" i="1"/>
  <c r="AF42" i="1"/>
  <c r="AI42" i="1" s="1"/>
  <c r="AI38" i="13"/>
  <c r="AP38" i="13"/>
  <c r="O38" i="13" s="1"/>
  <c r="H39" i="13"/>
  <c r="D40" i="13"/>
  <c r="D41" i="13" s="1"/>
  <c r="E39" i="13"/>
  <c r="AP31" i="6"/>
  <c r="O31" i="6" s="1"/>
  <c r="AI31" i="6"/>
  <c r="AP41" i="2"/>
  <c r="O41" i="2" s="1"/>
  <c r="O44" i="2" s="1"/>
  <c r="AI41" i="2"/>
  <c r="AO36" i="10"/>
  <c r="C36" i="10"/>
  <c r="N36" i="10" s="1"/>
  <c r="B37" i="10"/>
  <c r="AF36" i="10"/>
  <c r="AO33" i="7"/>
  <c r="C33" i="7"/>
  <c r="B34" i="7"/>
  <c r="AF33" i="7"/>
  <c r="AF41" i="3"/>
  <c r="AO41" i="3"/>
  <c r="AF35" i="9"/>
  <c r="C35" i="9"/>
  <c r="N35" i="9" s="1"/>
  <c r="B36" i="9"/>
  <c r="AO35" i="9"/>
  <c r="E41" i="3"/>
  <c r="Q41" i="3" s="1"/>
  <c r="H41" i="3"/>
  <c r="W41" i="1" l="1"/>
  <c r="Z41" i="1"/>
  <c r="Q32" i="6"/>
  <c r="D42" i="13"/>
  <c r="D43" i="4"/>
  <c r="Q38" i="12"/>
  <c r="Q39" i="13"/>
  <c r="Q37" i="11"/>
  <c r="Q34" i="8"/>
  <c r="Q35" i="9"/>
  <c r="B42" i="13"/>
  <c r="C41" i="13"/>
  <c r="B43" i="4"/>
  <c r="C42" i="4"/>
  <c r="Q36" i="10"/>
  <c r="Q40" i="4"/>
  <c r="S43" i="1"/>
  <c r="S44" i="1" s="1"/>
  <c r="D11" i="15" s="1"/>
  <c r="L44" i="1"/>
  <c r="Q33" i="7"/>
  <c r="AV14" i="2"/>
  <c r="AT13" i="2"/>
  <c r="L13" i="2" s="1"/>
  <c r="N41" i="3"/>
  <c r="N42" i="1"/>
  <c r="AF42" i="3"/>
  <c r="AO42" i="3"/>
  <c r="Q44" i="2"/>
  <c r="AP39" i="13"/>
  <c r="O39" i="13" s="1"/>
  <c r="AI39" i="13"/>
  <c r="AO43" i="1"/>
  <c r="AF43" i="1"/>
  <c r="AI43" i="1" s="1"/>
  <c r="AI37" i="11"/>
  <c r="AP37" i="11"/>
  <c r="O37" i="11" s="1"/>
  <c r="E38" i="11"/>
  <c r="D39" i="11"/>
  <c r="H38" i="11"/>
  <c r="D40" i="12"/>
  <c r="D41" i="12" s="1"/>
  <c r="E39" i="12"/>
  <c r="H39" i="12"/>
  <c r="AF35" i="8"/>
  <c r="B36" i="8"/>
  <c r="C35" i="8"/>
  <c r="N35" i="8" s="1"/>
  <c r="AO35" i="8"/>
  <c r="B39" i="11"/>
  <c r="AF38" i="11"/>
  <c r="C38" i="11"/>
  <c r="N38" i="11" s="1"/>
  <c r="AO38" i="11"/>
  <c r="AI32" i="6"/>
  <c r="AP32" i="6"/>
  <c r="O32" i="6" s="1"/>
  <c r="H33" i="6"/>
  <c r="E33" i="6"/>
  <c r="D34" i="6"/>
  <c r="U42" i="1"/>
  <c r="W42" i="1" s="1"/>
  <c r="AI34" i="8"/>
  <c r="AP34" i="8"/>
  <c r="O34" i="8" s="1"/>
  <c r="AP35" i="9"/>
  <c r="O35" i="9" s="1"/>
  <c r="AI35" i="9"/>
  <c r="AP41" i="3"/>
  <c r="O41" i="3" s="1"/>
  <c r="AI41" i="3"/>
  <c r="E42" i="3"/>
  <c r="Q42" i="3" s="1"/>
  <c r="H42" i="3"/>
  <c r="B37" i="9"/>
  <c r="AF36" i="9"/>
  <c r="C36" i="9"/>
  <c r="N36" i="9" s="1"/>
  <c r="AO36" i="9"/>
  <c r="C34" i="7"/>
  <c r="N34" i="7" s="1"/>
  <c r="AO34" i="7"/>
  <c r="B35" i="7"/>
  <c r="AF34" i="7"/>
  <c r="AO37" i="10"/>
  <c r="C37" i="10"/>
  <c r="AF37" i="10"/>
  <c r="B38" i="10"/>
  <c r="E40" i="13"/>
  <c r="H40" i="13"/>
  <c r="AP43" i="1"/>
  <c r="O43" i="1" s="1"/>
  <c r="O44" i="1" s="1"/>
  <c r="AP38" i="12"/>
  <c r="O38" i="12" s="1"/>
  <c r="AI38" i="12"/>
  <c r="E37" i="10"/>
  <c r="H37" i="10"/>
  <c r="D38" i="10"/>
  <c r="AI36" i="10"/>
  <c r="AP36" i="10"/>
  <c r="O36" i="10" s="1"/>
  <c r="AF41" i="4"/>
  <c r="AO41" i="4"/>
  <c r="AP33" i="7"/>
  <c r="O33" i="7" s="1"/>
  <c r="AI33" i="7"/>
  <c r="D35" i="7"/>
  <c r="H34" i="7"/>
  <c r="E34" i="7"/>
  <c r="AO39" i="12"/>
  <c r="B40" i="12"/>
  <c r="B41" i="12" s="1"/>
  <c r="AF39" i="12"/>
  <c r="C39" i="12"/>
  <c r="H41" i="4"/>
  <c r="E41" i="4"/>
  <c r="Q41" i="4" s="1"/>
  <c r="AP40" i="4"/>
  <c r="O40" i="4" s="1"/>
  <c r="AI40" i="4"/>
  <c r="H35" i="8"/>
  <c r="D36" i="8"/>
  <c r="E35" i="8"/>
  <c r="AF40" i="13"/>
  <c r="C40" i="13"/>
  <c r="N40" i="13" s="1"/>
  <c r="AO40" i="13"/>
  <c r="AO33" i="6"/>
  <c r="C33" i="6"/>
  <c r="N33" i="6" s="1"/>
  <c r="AF33" i="6"/>
  <c r="B34" i="6"/>
  <c r="E36" i="9"/>
  <c r="H36" i="9"/>
  <c r="D37" i="9"/>
  <c r="C12" i="15" l="1"/>
  <c r="W44" i="2"/>
  <c r="Z43" i="4"/>
  <c r="W43" i="4"/>
  <c r="D42" i="12"/>
  <c r="D43" i="13"/>
  <c r="Z42" i="1"/>
  <c r="Q36" i="9"/>
  <c r="Q34" i="7"/>
  <c r="Q35" i="8"/>
  <c r="Q38" i="11"/>
  <c r="Q37" i="10"/>
  <c r="Q40" i="13"/>
  <c r="Q39" i="12"/>
  <c r="S13" i="2"/>
  <c r="Q33" i="6"/>
  <c r="AV15" i="2"/>
  <c r="AT14" i="2"/>
  <c r="L14" i="2" s="1"/>
  <c r="S14" i="2" s="1"/>
  <c r="U14" i="2" s="1"/>
  <c r="B43" i="13"/>
  <c r="C43" i="13" s="1"/>
  <c r="C42" i="13"/>
  <c r="B42" i="12"/>
  <c r="C41" i="12"/>
  <c r="C43" i="4"/>
  <c r="Q43" i="4" s="1"/>
  <c r="AF43" i="4"/>
  <c r="AI43" i="4" s="1"/>
  <c r="AO43" i="4"/>
  <c r="N41" i="4"/>
  <c r="N43" i="1"/>
  <c r="N44" i="1" s="1"/>
  <c r="U43" i="1"/>
  <c r="W43" i="1" s="1"/>
  <c r="N42" i="3"/>
  <c r="AI35" i="8"/>
  <c r="AP35" i="8"/>
  <c r="O35" i="8" s="1"/>
  <c r="AP41" i="4"/>
  <c r="O41" i="4" s="1"/>
  <c r="AI41" i="4"/>
  <c r="H42" i="4"/>
  <c r="E42" i="4"/>
  <c r="Q42" i="4" s="1"/>
  <c r="E37" i="9"/>
  <c r="D38" i="9"/>
  <c r="H37" i="9"/>
  <c r="AP36" i="9"/>
  <c r="O36" i="9" s="1"/>
  <c r="AI36" i="9"/>
  <c r="AF41" i="13"/>
  <c r="AO41" i="13"/>
  <c r="D37" i="8"/>
  <c r="E36" i="8"/>
  <c r="H36" i="8"/>
  <c r="AF40" i="12"/>
  <c r="C40" i="12"/>
  <c r="N40" i="12" s="1"/>
  <c r="AO40" i="12"/>
  <c r="AI34" i="7"/>
  <c r="AP34" i="7"/>
  <c r="O34" i="7" s="1"/>
  <c r="D36" i="7"/>
  <c r="H35" i="7"/>
  <c r="E35" i="7"/>
  <c r="AF42" i="4"/>
  <c r="AO42" i="4"/>
  <c r="E41" i="13"/>
  <c r="Q41" i="13" s="1"/>
  <c r="H41" i="13"/>
  <c r="B36" i="7"/>
  <c r="C35" i="7"/>
  <c r="N35" i="7" s="1"/>
  <c r="AF35" i="7"/>
  <c r="AO35" i="7"/>
  <c r="B38" i="9"/>
  <c r="C37" i="9"/>
  <c r="N37" i="9" s="1"/>
  <c r="AF37" i="9"/>
  <c r="AO37" i="9"/>
  <c r="H43" i="3"/>
  <c r="E43" i="3"/>
  <c r="Q43" i="3" s="1"/>
  <c r="AP33" i="6"/>
  <c r="O33" i="6" s="1"/>
  <c r="AI33" i="6"/>
  <c r="C39" i="11"/>
  <c r="N39" i="11" s="1"/>
  <c r="B40" i="11"/>
  <c r="B41" i="11" s="1"/>
  <c r="AO39" i="11"/>
  <c r="AF39" i="11"/>
  <c r="E40" i="12"/>
  <c r="H40" i="12"/>
  <c r="D40" i="11"/>
  <c r="D41" i="11" s="1"/>
  <c r="H39" i="11"/>
  <c r="E39" i="11"/>
  <c r="B35" i="6"/>
  <c r="C34" i="6"/>
  <c r="AO34" i="6"/>
  <c r="AF34" i="6"/>
  <c r="D39" i="10"/>
  <c r="H38" i="10"/>
  <c r="E38" i="10"/>
  <c r="AP37" i="10"/>
  <c r="O37" i="10" s="1"/>
  <c r="AI37" i="10"/>
  <c r="Q44" i="1"/>
  <c r="AP40" i="13"/>
  <c r="O40" i="13" s="1"/>
  <c r="AI40" i="13"/>
  <c r="B39" i="10"/>
  <c r="C38" i="10"/>
  <c r="N38" i="10" s="1"/>
  <c r="AF38" i="10"/>
  <c r="AO38" i="10"/>
  <c r="AP42" i="3"/>
  <c r="O42" i="3" s="1"/>
  <c r="AI42" i="3"/>
  <c r="E34" i="6"/>
  <c r="Q34" i="6" s="1"/>
  <c r="H34" i="6"/>
  <c r="D35" i="6"/>
  <c r="AF36" i="8"/>
  <c r="B37" i="8"/>
  <c r="C36" i="8"/>
  <c r="AO36" i="8"/>
  <c r="AP39" i="12"/>
  <c r="O39" i="12" s="1"/>
  <c r="AI39" i="12"/>
  <c r="AI38" i="11"/>
  <c r="AP38" i="11"/>
  <c r="O38" i="11" s="1"/>
  <c r="AF43" i="3"/>
  <c r="AO43" i="3"/>
  <c r="Z43" i="1" l="1"/>
  <c r="Q35" i="7"/>
  <c r="D43" i="12"/>
  <c r="C11" i="15"/>
  <c r="W44" i="1"/>
  <c r="D42" i="11"/>
  <c r="Q39" i="11"/>
  <c r="U13" i="2"/>
  <c r="W13" i="2" s="1"/>
  <c r="W14" i="2" s="1"/>
  <c r="Q38" i="10"/>
  <c r="B42" i="11"/>
  <c r="C41" i="11"/>
  <c r="AV16" i="2"/>
  <c r="AT15" i="2"/>
  <c r="L15" i="2" s="1"/>
  <c r="Q40" i="12"/>
  <c r="Q36" i="8"/>
  <c r="Q37" i="9"/>
  <c r="B43" i="12"/>
  <c r="C42" i="12"/>
  <c r="N42" i="4"/>
  <c r="N41" i="13"/>
  <c r="W46" i="1"/>
  <c r="W49" i="1" s="1"/>
  <c r="AO39" i="10"/>
  <c r="B40" i="10"/>
  <c r="B41" i="10" s="1"/>
  <c r="C39" i="10"/>
  <c r="N39" i="10" s="1"/>
  <c r="AF39" i="10"/>
  <c r="AP39" i="11"/>
  <c r="O39" i="11" s="1"/>
  <c r="AI39" i="11"/>
  <c r="E40" i="11"/>
  <c r="H40" i="11"/>
  <c r="AI40" i="12"/>
  <c r="AP40" i="12"/>
  <c r="O40" i="12" s="1"/>
  <c r="AF40" i="11"/>
  <c r="AO40" i="11"/>
  <c r="C40" i="11"/>
  <c r="C38" i="9"/>
  <c r="AO38" i="9"/>
  <c r="B39" i="9"/>
  <c r="AF38" i="9"/>
  <c r="B37" i="7"/>
  <c r="AF36" i="7"/>
  <c r="C36" i="7"/>
  <c r="AO36" i="7"/>
  <c r="AI41" i="13"/>
  <c r="AP41" i="13"/>
  <c r="O41" i="13" s="1"/>
  <c r="AF41" i="12"/>
  <c r="AO41" i="12"/>
  <c r="AP36" i="8"/>
  <c r="O36" i="8" s="1"/>
  <c r="AI36" i="8"/>
  <c r="AO42" i="13"/>
  <c r="AF42" i="13"/>
  <c r="D39" i="9"/>
  <c r="E38" i="9"/>
  <c r="H38" i="9"/>
  <c r="AI42" i="4"/>
  <c r="AP42" i="4"/>
  <c r="O42" i="4" s="1"/>
  <c r="AO37" i="8"/>
  <c r="B38" i="8"/>
  <c r="AF37" i="8"/>
  <c r="C37" i="8"/>
  <c r="N37" i="8" s="1"/>
  <c r="H35" i="6"/>
  <c r="E35" i="6"/>
  <c r="D36" i="6"/>
  <c r="AP34" i="6"/>
  <c r="O34" i="6" s="1"/>
  <c r="AI34" i="6"/>
  <c r="AI38" i="10"/>
  <c r="AP38" i="10"/>
  <c r="O38" i="10" s="1"/>
  <c r="D40" i="10"/>
  <c r="D41" i="10" s="1"/>
  <c r="E39" i="10"/>
  <c r="H39" i="10"/>
  <c r="C35" i="6"/>
  <c r="N35" i="6" s="1"/>
  <c r="AF35" i="6"/>
  <c r="B36" i="6"/>
  <c r="AO35" i="6"/>
  <c r="H41" i="12"/>
  <c r="E41" i="12"/>
  <c r="Q41" i="12" s="1"/>
  <c r="AI43" i="3"/>
  <c r="AP43" i="3"/>
  <c r="O43" i="3" s="1"/>
  <c r="O44" i="3" s="1"/>
  <c r="E42" i="13"/>
  <c r="Q42" i="13" s="1"/>
  <c r="H42" i="13"/>
  <c r="AP35" i="7"/>
  <c r="O35" i="7" s="1"/>
  <c r="AI35" i="7"/>
  <c r="D37" i="7"/>
  <c r="H36" i="7"/>
  <c r="E36" i="7"/>
  <c r="E37" i="8"/>
  <c r="D38" i="8"/>
  <c r="H37" i="8"/>
  <c r="AP37" i="9"/>
  <c r="O37" i="9" s="1"/>
  <c r="AI37" i="9"/>
  <c r="W43" i="12" l="1"/>
  <c r="Z43" i="12"/>
  <c r="D42" i="10"/>
  <c r="D43" i="11"/>
  <c r="Q35" i="6"/>
  <c r="Q37" i="8"/>
  <c r="Q36" i="7"/>
  <c r="Q39" i="10"/>
  <c r="Q38" i="9"/>
  <c r="Q40" i="11"/>
  <c r="C43" i="12"/>
  <c r="Q43" i="12" s="1"/>
  <c r="AF43" i="12"/>
  <c r="AI43" i="12" s="1"/>
  <c r="AO43" i="12"/>
  <c r="C41" i="10"/>
  <c r="B42" i="10"/>
  <c r="S15" i="2"/>
  <c r="N15" i="2"/>
  <c r="C42" i="11"/>
  <c r="B43" i="11"/>
  <c r="C43" i="11" s="1"/>
  <c r="AV17" i="2"/>
  <c r="AT16" i="2"/>
  <c r="L16" i="2" s="1"/>
  <c r="N41" i="12"/>
  <c r="E11" i="15"/>
  <c r="AP37" i="8"/>
  <c r="O37" i="8" s="1"/>
  <c r="AI37" i="8"/>
  <c r="D39" i="8"/>
  <c r="H38" i="8"/>
  <c r="E38" i="8"/>
  <c r="AP36" i="7"/>
  <c r="O36" i="7" s="1"/>
  <c r="AI36" i="7"/>
  <c r="D38" i="7"/>
  <c r="H37" i="7"/>
  <c r="E37" i="7"/>
  <c r="E43" i="13"/>
  <c r="Q43" i="13" s="1"/>
  <c r="H43" i="13"/>
  <c r="AP41" i="12"/>
  <c r="O41" i="12" s="1"/>
  <c r="AI41" i="12"/>
  <c r="E42" i="12"/>
  <c r="Q42" i="12" s="1"/>
  <c r="H42" i="12"/>
  <c r="C36" i="6"/>
  <c r="N36" i="6" s="1"/>
  <c r="AF36" i="6"/>
  <c r="AO36" i="6"/>
  <c r="B37" i="6"/>
  <c r="AP39" i="10"/>
  <c r="O39" i="10" s="1"/>
  <c r="AI39" i="10"/>
  <c r="H36" i="6"/>
  <c r="D37" i="6"/>
  <c r="E36" i="6"/>
  <c r="Q36" i="6" s="1"/>
  <c r="E39" i="9"/>
  <c r="D40" i="9"/>
  <c r="D41" i="9" s="1"/>
  <c r="H39" i="9"/>
  <c r="AO43" i="13"/>
  <c r="AF43" i="13"/>
  <c r="AF42" i="12"/>
  <c r="AO42" i="12"/>
  <c r="AO37" i="7"/>
  <c r="C37" i="7"/>
  <c r="N37" i="7" s="1"/>
  <c r="B38" i="7"/>
  <c r="AF37" i="7"/>
  <c r="AO39" i="9"/>
  <c r="C39" i="9"/>
  <c r="N39" i="9" s="1"/>
  <c r="B40" i="9"/>
  <c r="B41" i="9" s="1"/>
  <c r="AF39" i="9"/>
  <c r="AF41" i="11"/>
  <c r="AO41" i="11"/>
  <c r="E41" i="11"/>
  <c r="Q41" i="11" s="1"/>
  <c r="H41" i="11"/>
  <c r="AO40" i="10"/>
  <c r="AF40" i="10"/>
  <c r="C40" i="10"/>
  <c r="N40" i="10" s="1"/>
  <c r="Z12" i="2"/>
  <c r="Z13" i="2" s="1"/>
  <c r="Z14" i="2" s="1"/>
  <c r="AJ49" i="1"/>
  <c r="AK49" i="1" s="1"/>
  <c r="AL49" i="1" s="1"/>
  <c r="W48" i="2"/>
  <c r="AI42" i="13"/>
  <c r="Q44" i="3"/>
  <c r="E40" i="10"/>
  <c r="H40" i="10"/>
  <c r="AI35" i="6"/>
  <c r="AP35" i="6"/>
  <c r="O35" i="6" s="1"/>
  <c r="AO38" i="8"/>
  <c r="B39" i="8"/>
  <c r="C38" i="8"/>
  <c r="N38" i="8" s="1"/>
  <c r="AF38" i="8"/>
  <c r="Q44" i="4"/>
  <c r="AI38" i="9"/>
  <c r="AP38" i="9"/>
  <c r="O38" i="9" s="1"/>
  <c r="AP40" i="11"/>
  <c r="O40" i="11" s="1"/>
  <c r="AI40" i="11"/>
  <c r="D42" i="9" l="1"/>
  <c r="D43" i="10"/>
  <c r="C14" i="15"/>
  <c r="W44" i="4"/>
  <c r="C13" i="15"/>
  <c r="W44" i="3"/>
  <c r="B42" i="9"/>
  <c r="C41" i="9"/>
  <c r="B43" i="10"/>
  <c r="C43" i="10" s="1"/>
  <c r="C42" i="10"/>
  <c r="Q39" i="9"/>
  <c r="Q38" i="8"/>
  <c r="S16" i="2"/>
  <c r="U16" i="2" s="1"/>
  <c r="AV18" i="2"/>
  <c r="AT17" i="2"/>
  <c r="L17" i="2" s="1"/>
  <c r="S17" i="2" s="1"/>
  <c r="U17" i="2" s="1"/>
  <c r="Q40" i="10"/>
  <c r="Q37" i="7"/>
  <c r="U15" i="2"/>
  <c r="W15" i="2" s="1"/>
  <c r="N43" i="13"/>
  <c r="N41" i="11"/>
  <c r="AP40" i="10"/>
  <c r="O40" i="10" s="1"/>
  <c r="AI40" i="10"/>
  <c r="AP39" i="9"/>
  <c r="O39" i="9" s="1"/>
  <c r="AI39" i="9"/>
  <c r="H37" i="6"/>
  <c r="E37" i="6"/>
  <c r="Q37" i="6" s="1"/>
  <c r="D38" i="6"/>
  <c r="AP42" i="12"/>
  <c r="O42" i="12" s="1"/>
  <c r="AI42" i="12"/>
  <c r="AP37" i="7"/>
  <c r="O37" i="7" s="1"/>
  <c r="AI37" i="7"/>
  <c r="H38" i="7"/>
  <c r="D39" i="7"/>
  <c r="E38" i="7"/>
  <c r="AI38" i="8"/>
  <c r="AP38" i="8"/>
  <c r="O38" i="8" s="1"/>
  <c r="E39" i="8"/>
  <c r="H39" i="8"/>
  <c r="D40" i="8"/>
  <c r="D41" i="8" s="1"/>
  <c r="AF39" i="8"/>
  <c r="B40" i="8"/>
  <c r="B41" i="8" s="1"/>
  <c r="AO39" i="8"/>
  <c r="C39" i="8"/>
  <c r="E41" i="10"/>
  <c r="Q41" i="10" s="1"/>
  <c r="H41" i="10"/>
  <c r="AM49" i="1"/>
  <c r="X51" i="1" s="1"/>
  <c r="AO41" i="10"/>
  <c r="AF41" i="10"/>
  <c r="H42" i="11"/>
  <c r="E42" i="11"/>
  <c r="Q42" i="11" s="1"/>
  <c r="AP41" i="11"/>
  <c r="O41" i="11" s="1"/>
  <c r="AI41" i="11"/>
  <c r="AF42" i="11"/>
  <c r="AO42" i="11"/>
  <c r="AO40" i="9"/>
  <c r="C40" i="9"/>
  <c r="N40" i="9" s="1"/>
  <c r="AF40" i="9"/>
  <c r="AO38" i="7"/>
  <c r="B39" i="7"/>
  <c r="AF38" i="7"/>
  <c r="C38" i="7"/>
  <c r="N38" i="7" s="1"/>
  <c r="H40" i="9"/>
  <c r="E40" i="9"/>
  <c r="AI36" i="6"/>
  <c r="C37" i="6"/>
  <c r="N37" i="6" s="1"/>
  <c r="AO37" i="6"/>
  <c r="B38" i="6"/>
  <c r="AF37" i="6"/>
  <c r="AP43" i="13"/>
  <c r="O43" i="13" s="1"/>
  <c r="AI43" i="13"/>
  <c r="D42" i="8" l="1"/>
  <c r="D43" i="9"/>
  <c r="W16" i="2"/>
  <c r="W17" i="2" s="1"/>
  <c r="Z15" i="2"/>
  <c r="Z16" i="2" s="1"/>
  <c r="Z17" i="2"/>
  <c r="Q40" i="9"/>
  <c r="AV19" i="2"/>
  <c r="AT18" i="2"/>
  <c r="L18" i="2" s="1"/>
  <c r="B42" i="8"/>
  <c r="C41" i="8"/>
  <c r="Q39" i="8"/>
  <c r="Q38" i="7"/>
  <c r="C42" i="9"/>
  <c r="B43" i="9"/>
  <c r="N42" i="11"/>
  <c r="B40" i="7"/>
  <c r="B41" i="7" s="1"/>
  <c r="AO39" i="7"/>
  <c r="C39" i="7"/>
  <c r="N39" i="7" s="1"/>
  <c r="AF39" i="7"/>
  <c r="Q44" i="13"/>
  <c r="AO38" i="6"/>
  <c r="AF38" i="6"/>
  <c r="B39" i="6"/>
  <c r="C38" i="6"/>
  <c r="AI40" i="9"/>
  <c r="AP40" i="9"/>
  <c r="O40" i="9" s="1"/>
  <c r="H41" i="9"/>
  <c r="E41" i="9"/>
  <c r="Q41" i="9" s="1"/>
  <c r="AF41" i="9"/>
  <c r="AO41" i="9"/>
  <c r="AP42" i="11"/>
  <c r="O42" i="11" s="1"/>
  <c r="AI42" i="11"/>
  <c r="E43" i="11"/>
  <c r="Q43" i="11" s="1"/>
  <c r="H43" i="11"/>
  <c r="AF42" i="10"/>
  <c r="AO42" i="10"/>
  <c r="H42" i="10"/>
  <c r="E42" i="10"/>
  <c r="Q42" i="10" s="1"/>
  <c r="AI41" i="10"/>
  <c r="AP41" i="10"/>
  <c r="O41" i="10" s="1"/>
  <c r="H39" i="7"/>
  <c r="D40" i="7"/>
  <c r="D41" i="7" s="1"/>
  <c r="E39" i="7"/>
  <c r="D39" i="6"/>
  <c r="E38" i="6"/>
  <c r="Q38" i="6" s="1"/>
  <c r="H38" i="6"/>
  <c r="AF43" i="11"/>
  <c r="AO43" i="11"/>
  <c r="AF40" i="8"/>
  <c r="AO40" i="8"/>
  <c r="C40" i="8"/>
  <c r="N40" i="8" s="1"/>
  <c r="H40" i="8"/>
  <c r="E40" i="8"/>
  <c r="AI39" i="8"/>
  <c r="AP39" i="8"/>
  <c r="O39" i="8" s="1"/>
  <c r="AP38" i="7"/>
  <c r="O38" i="7" s="1"/>
  <c r="AI38" i="7"/>
  <c r="Q44" i="12"/>
  <c r="AI37" i="6"/>
  <c r="W43" i="9" l="1"/>
  <c r="Z43" i="9"/>
  <c r="C15" i="15"/>
  <c r="W44" i="13"/>
  <c r="C16" i="15"/>
  <c r="W44" i="12"/>
  <c r="D43" i="8"/>
  <c r="D42" i="7"/>
  <c r="Q39" i="7"/>
  <c r="C43" i="9"/>
  <c r="Q43" i="9" s="1"/>
  <c r="AF43" i="9"/>
  <c r="AI43" i="9" s="1"/>
  <c r="AO43" i="9"/>
  <c r="S18" i="2"/>
  <c r="AT19" i="2"/>
  <c r="L19" i="2" s="1"/>
  <c r="AV20" i="2"/>
  <c r="B42" i="7"/>
  <c r="C41" i="7"/>
  <c r="B43" i="8"/>
  <c r="C43" i="8" s="1"/>
  <c r="C42" i="8"/>
  <c r="Q40" i="8"/>
  <c r="N43" i="11"/>
  <c r="N42" i="10"/>
  <c r="AI38" i="6"/>
  <c r="AP39" i="7"/>
  <c r="O39" i="7" s="1"/>
  <c r="AI39" i="7"/>
  <c r="AP42" i="10"/>
  <c r="O42" i="10" s="1"/>
  <c r="AI42" i="10"/>
  <c r="AP43" i="11"/>
  <c r="O43" i="11" s="1"/>
  <c r="O44" i="11" s="1"/>
  <c r="AI43" i="11"/>
  <c r="AO42" i="9"/>
  <c r="AF42" i="9"/>
  <c r="AP41" i="9"/>
  <c r="O41" i="9" s="1"/>
  <c r="AI41" i="9"/>
  <c r="E42" i="9"/>
  <c r="Q42" i="9" s="1"/>
  <c r="H42" i="9"/>
  <c r="E41" i="8"/>
  <c r="Q41" i="8" s="1"/>
  <c r="H41" i="8"/>
  <c r="AP40" i="8"/>
  <c r="O40" i="8" s="1"/>
  <c r="AI40" i="8"/>
  <c r="AO41" i="8"/>
  <c r="AF41" i="8"/>
  <c r="D40" i="6"/>
  <c r="D41" i="6" s="1"/>
  <c r="E39" i="6"/>
  <c r="H39" i="6"/>
  <c r="E40" i="7"/>
  <c r="H40" i="7"/>
  <c r="E43" i="10"/>
  <c r="Q43" i="10" s="1"/>
  <c r="H43" i="10"/>
  <c r="AO43" i="10"/>
  <c r="AF43" i="10"/>
  <c r="AF39" i="6"/>
  <c r="C39" i="6"/>
  <c r="N39" i="6" s="1"/>
  <c r="B40" i="6"/>
  <c r="B41" i="6" s="1"/>
  <c r="AO39" i="6"/>
  <c r="AF40" i="7"/>
  <c r="C40" i="7"/>
  <c r="AO40" i="7"/>
  <c r="D42" i="6" l="1"/>
  <c r="D43" i="7"/>
  <c r="S19" i="2"/>
  <c r="U19" i="2" s="1"/>
  <c r="N19" i="2"/>
  <c r="Q39" i="6"/>
  <c r="C42" i="7"/>
  <c r="B43" i="7"/>
  <c r="C41" i="6"/>
  <c r="B42" i="6"/>
  <c r="Q40" i="7"/>
  <c r="AV21" i="2"/>
  <c r="AT20" i="2"/>
  <c r="L20" i="2" s="1"/>
  <c r="U18" i="2"/>
  <c r="N43" i="10"/>
  <c r="N41" i="8"/>
  <c r="N42" i="9"/>
  <c r="AF40" i="6"/>
  <c r="AO40" i="6"/>
  <c r="C40" i="6"/>
  <c r="N40" i="6" s="1"/>
  <c r="AI40" i="7"/>
  <c r="AP40" i="7"/>
  <c r="O40" i="7" s="1"/>
  <c r="AP39" i="6"/>
  <c r="O39" i="6" s="1"/>
  <c r="AI39" i="6"/>
  <c r="AO41" i="7"/>
  <c r="AF41" i="7"/>
  <c r="AP43" i="10"/>
  <c r="O43" i="10" s="1"/>
  <c r="O44" i="10" s="1"/>
  <c r="AI43" i="10"/>
  <c r="H40" i="6"/>
  <c r="E40" i="6"/>
  <c r="AF42" i="8"/>
  <c r="AO42" i="8"/>
  <c r="AP41" i="8"/>
  <c r="O41" i="8" s="1"/>
  <c r="AI41" i="8"/>
  <c r="Q44" i="11"/>
  <c r="E41" i="7"/>
  <c r="Q41" i="7" s="1"/>
  <c r="H41" i="7"/>
  <c r="E42" i="8"/>
  <c r="Q42" i="8" s="1"/>
  <c r="H42" i="8"/>
  <c r="AP42" i="9"/>
  <c r="O42" i="9" s="1"/>
  <c r="O44" i="9" s="1"/>
  <c r="AI42" i="9"/>
  <c r="C17" i="15" l="1"/>
  <c r="W44" i="11"/>
  <c r="W43" i="7"/>
  <c r="Z43" i="7"/>
  <c r="D43" i="6"/>
  <c r="C43" i="7"/>
  <c r="Q43" i="7" s="1"/>
  <c r="AO43" i="7"/>
  <c r="AF43" i="7"/>
  <c r="AI43" i="7" s="1"/>
  <c r="Q40" i="6"/>
  <c r="W18" i="2"/>
  <c r="W19" i="2" s="1"/>
  <c r="Z18" i="2"/>
  <c r="Z19" i="2" s="1"/>
  <c r="S20" i="2"/>
  <c r="B43" i="6"/>
  <c r="C43" i="6" s="1"/>
  <c r="C42" i="6"/>
  <c r="AV22" i="2"/>
  <c r="AT21" i="2"/>
  <c r="L21" i="2" s="1"/>
  <c r="S21" i="2" s="1"/>
  <c r="U21" i="2" s="1"/>
  <c r="N42" i="8"/>
  <c r="N41" i="7"/>
  <c r="AI42" i="8"/>
  <c r="AP42" i="8"/>
  <c r="O42" i="8" s="1"/>
  <c r="AP40" i="6"/>
  <c r="O40" i="6" s="1"/>
  <c r="AI40" i="6"/>
  <c r="H41" i="6"/>
  <c r="E41" i="6"/>
  <c r="Q41" i="6" s="1"/>
  <c r="Q44" i="9"/>
  <c r="H43" i="8"/>
  <c r="E43" i="8"/>
  <c r="Q43" i="8" s="1"/>
  <c r="H42" i="7"/>
  <c r="E42" i="7"/>
  <c r="Q42" i="7" s="1"/>
  <c r="AP41" i="7"/>
  <c r="O41" i="7" s="1"/>
  <c r="AI41" i="7"/>
  <c r="AO43" i="8"/>
  <c r="AF43" i="8"/>
  <c r="Q44" i="10"/>
  <c r="AO42" i="7"/>
  <c r="AF42" i="7"/>
  <c r="AO41" i="6"/>
  <c r="AF41" i="6"/>
  <c r="C19" i="15" l="1"/>
  <c r="W44" i="9"/>
  <c r="C18" i="15"/>
  <c r="W44" i="10"/>
  <c r="U20" i="2"/>
  <c r="W20" i="2" s="1"/>
  <c r="W21" i="2" s="1"/>
  <c r="AV23" i="2"/>
  <c r="AT22" i="2"/>
  <c r="L22" i="2" s="1"/>
  <c r="N42" i="7"/>
  <c r="AO42" i="6"/>
  <c r="AF42" i="6"/>
  <c r="AI42" i="7"/>
  <c r="AP42" i="7"/>
  <c r="O42" i="7" s="1"/>
  <c r="AP43" i="8"/>
  <c r="O43" i="8" s="1"/>
  <c r="AI43" i="8"/>
  <c r="H42" i="6"/>
  <c r="E42" i="6"/>
  <c r="Q42" i="6" s="1"/>
  <c r="AP41" i="6"/>
  <c r="O41" i="6" s="1"/>
  <c r="AI41" i="6"/>
  <c r="Z20" i="2" l="1"/>
  <c r="Z21" i="2" s="1"/>
  <c r="S22" i="2"/>
  <c r="N22" i="2"/>
  <c r="AV24" i="2"/>
  <c r="AT23" i="2"/>
  <c r="L23" i="2" s="1"/>
  <c r="S23" i="2" s="1"/>
  <c r="U23" i="2" s="1"/>
  <c r="N42" i="6"/>
  <c r="H43" i="6"/>
  <c r="E43" i="6"/>
  <c r="Q43" i="6" s="1"/>
  <c r="Q44" i="7"/>
  <c r="AP42" i="6"/>
  <c r="O42" i="6" s="1"/>
  <c r="AI42" i="6"/>
  <c r="Q44" i="8"/>
  <c r="AO43" i="6"/>
  <c r="AF43" i="6"/>
  <c r="C21" i="15" l="1"/>
  <c r="W44" i="7"/>
  <c r="C20" i="15"/>
  <c r="W44" i="8"/>
  <c r="AV25" i="2"/>
  <c r="AT24" i="2"/>
  <c r="L24" i="2" s="1"/>
  <c r="S24" i="2" s="1"/>
  <c r="U24" i="2" s="1"/>
  <c r="U22" i="2"/>
  <c r="N43" i="6"/>
  <c r="AI43" i="6"/>
  <c r="AV26" i="2" l="1"/>
  <c r="AT25" i="2"/>
  <c r="L25" i="2" s="1"/>
  <c r="S25" i="2" s="1"/>
  <c r="U25" i="2" s="1"/>
  <c r="W22" i="2"/>
  <c r="W23" i="2" s="1"/>
  <c r="W24" i="2" s="1"/>
  <c r="Z22" i="2"/>
  <c r="Z23" i="2" s="1"/>
  <c r="Z24" i="2" s="1"/>
  <c r="Q44" i="6"/>
  <c r="C22" i="15" l="1"/>
  <c r="C24" i="15" s="1"/>
  <c r="W44" i="6"/>
  <c r="W25" i="2"/>
  <c r="Z25" i="2"/>
  <c r="AV27" i="2"/>
  <c r="AT26" i="2"/>
  <c r="L26" i="2" s="1"/>
  <c r="S26" i="2" l="1"/>
  <c r="U26" i="2" s="1"/>
  <c r="N26" i="2"/>
  <c r="W26" i="2"/>
  <c r="AV28" i="2"/>
  <c r="AT27" i="2"/>
  <c r="L27" i="2" s="1"/>
  <c r="S27" i="2" s="1"/>
  <c r="U27" i="2" s="1"/>
  <c r="Z26" i="2"/>
  <c r="W27" i="2" l="1"/>
  <c r="Z27" i="2"/>
  <c r="AV29" i="2"/>
  <c r="AT28" i="2"/>
  <c r="L28" i="2" s="1"/>
  <c r="S28" i="2" s="1"/>
  <c r="U28" i="2" s="1"/>
  <c r="W28" i="2" l="1"/>
  <c r="AV30" i="2"/>
  <c r="AT29" i="2"/>
  <c r="L29" i="2" s="1"/>
  <c r="Z28" i="2"/>
  <c r="S29" i="2" l="1"/>
  <c r="U29" i="2" s="1"/>
  <c r="W29" i="2" s="1"/>
  <c r="N29" i="2"/>
  <c r="AV31" i="2"/>
  <c r="AT30" i="2"/>
  <c r="L30" i="2" s="1"/>
  <c r="S30" i="2" s="1"/>
  <c r="U30" i="2" s="1"/>
  <c r="AV32" i="2" l="1"/>
  <c r="AT31" i="2"/>
  <c r="L31" i="2" s="1"/>
  <c r="S31" i="2" s="1"/>
  <c r="U31" i="2" s="1"/>
  <c r="W30" i="2"/>
  <c r="Z29" i="2"/>
  <c r="Z30" i="2" s="1"/>
  <c r="Z31" i="2" s="1"/>
  <c r="W31" i="2" l="1"/>
  <c r="AV33" i="2"/>
  <c r="AT32" i="2"/>
  <c r="L32" i="2" s="1"/>
  <c r="S32" i="2" s="1"/>
  <c r="U32" i="2" s="1"/>
  <c r="W32" i="2" l="1"/>
  <c r="AV34" i="2"/>
  <c r="AT33" i="2"/>
  <c r="L33" i="2" s="1"/>
  <c r="Z32" i="2"/>
  <c r="S33" i="2" l="1"/>
  <c r="U33" i="2" s="1"/>
  <c r="W33" i="2" s="1"/>
  <c r="N33" i="2"/>
  <c r="Z33" i="2"/>
  <c r="AV35" i="2"/>
  <c r="AT34" i="2"/>
  <c r="L34" i="2" s="1"/>
  <c r="S34" i="2" s="1"/>
  <c r="U34" i="2" s="1"/>
  <c r="W34" i="2" s="1"/>
  <c r="AV36" i="2" l="1"/>
  <c r="AT35" i="2"/>
  <c r="L35" i="2" s="1"/>
  <c r="S35" i="2" s="1"/>
  <c r="U35" i="2" s="1"/>
  <c r="W35" i="2" s="1"/>
  <c r="Z34" i="2"/>
  <c r="Z35" i="2" l="1"/>
  <c r="AV37" i="2"/>
  <c r="AT36" i="2"/>
  <c r="L36" i="2" s="1"/>
  <c r="AV38" i="2" l="1"/>
  <c r="AT37" i="2"/>
  <c r="L37" i="2" s="1"/>
  <c r="S37" i="2" s="1"/>
  <c r="U37" i="2" s="1"/>
  <c r="S36" i="2"/>
  <c r="U36" i="2" s="1"/>
  <c r="W36" i="2" s="1"/>
  <c r="N36" i="2"/>
  <c r="W37" i="2" l="1"/>
  <c r="Z36" i="2"/>
  <c r="Z37" i="2" s="1"/>
  <c r="AV39" i="2"/>
  <c r="AT38" i="2"/>
  <c r="L38" i="2" s="1"/>
  <c r="S38" i="2" s="1"/>
  <c r="U38" i="2" s="1"/>
  <c r="W38" i="2" l="1"/>
  <c r="AV40" i="2"/>
  <c r="AT39" i="2"/>
  <c r="L39" i="2" s="1"/>
  <c r="S39" i="2" s="1"/>
  <c r="U39" i="2" s="1"/>
  <c r="Z38" i="2"/>
  <c r="W39" i="2" l="1"/>
  <c r="Z39" i="2"/>
  <c r="AV41" i="2"/>
  <c r="AT40" i="2"/>
  <c r="L40" i="2" s="1"/>
  <c r="S40" i="2" l="1"/>
  <c r="U40" i="2" s="1"/>
  <c r="W40" i="2" s="1"/>
  <c r="N40" i="2"/>
  <c r="N44" i="2" s="1"/>
  <c r="AV42" i="2"/>
  <c r="AT41" i="2"/>
  <c r="L41" i="2" s="1"/>
  <c r="S41" i="2" s="1"/>
  <c r="U41" i="2" s="1"/>
  <c r="Z40" i="2" l="1"/>
  <c r="AV43" i="2"/>
  <c r="AT42" i="2"/>
  <c r="L42" i="2" s="1"/>
  <c r="S42" i="2" s="1"/>
  <c r="U42" i="2" s="1"/>
  <c r="AV12" i="3" l="1"/>
  <c r="AV13" i="3" s="1"/>
  <c r="AT43" i="2"/>
  <c r="L43" i="2" s="1"/>
  <c r="S43" i="2" l="1"/>
  <c r="L44" i="2"/>
  <c r="AT13" i="3"/>
  <c r="L13" i="3" s="1"/>
  <c r="AV14" i="3"/>
  <c r="S13" i="3" l="1"/>
  <c r="AT14" i="3"/>
  <c r="L14" i="3" s="1"/>
  <c r="S14" i="3" s="1"/>
  <c r="U14" i="3" s="1"/>
  <c r="AV15" i="3"/>
  <c r="U43" i="2"/>
  <c r="S44" i="2"/>
  <c r="D12" i="15" s="1"/>
  <c r="AV16" i="3" l="1"/>
  <c r="AT15" i="3"/>
  <c r="L15" i="3" s="1"/>
  <c r="U13" i="3"/>
  <c r="W13" i="3" s="1"/>
  <c r="W14" i="3" s="1"/>
  <c r="S15" i="3" l="1"/>
  <c r="N15" i="3"/>
  <c r="E12" i="15"/>
  <c r="W46" i="2"/>
  <c r="W49" i="2" s="1"/>
  <c r="AV17" i="3"/>
  <c r="AT16" i="3"/>
  <c r="L16" i="3" s="1"/>
  <c r="AJ49" i="2" l="1"/>
  <c r="W48" i="3"/>
  <c r="Z12" i="3"/>
  <c r="Z13" i="3" s="1"/>
  <c r="Z14" i="3" s="1"/>
  <c r="S16" i="3"/>
  <c r="U16" i="3" s="1"/>
  <c r="AV18" i="3"/>
  <c r="AT17" i="3"/>
  <c r="L17" i="3" s="1"/>
  <c r="S17" i="3" s="1"/>
  <c r="U17" i="3" s="1"/>
  <c r="U15" i="3"/>
  <c r="W15" i="3" s="1"/>
  <c r="W16" i="3" l="1"/>
  <c r="W17" i="3" s="1"/>
  <c r="AV19" i="3"/>
  <c r="AT18" i="3"/>
  <c r="L18" i="3" s="1"/>
  <c r="S18" i="3" s="1"/>
  <c r="U18" i="3" s="1"/>
  <c r="Z15" i="3"/>
  <c r="Z16" i="3" s="1"/>
  <c r="Z17" i="3" s="1"/>
  <c r="AK49" i="2"/>
  <c r="AL49" i="2" s="1"/>
  <c r="AM49" i="2" s="1"/>
  <c r="X51" i="2" s="1"/>
  <c r="W18" i="3" l="1"/>
  <c r="Z18" i="3"/>
  <c r="AV20" i="3"/>
  <c r="AT19" i="3"/>
  <c r="L19" i="3" s="1"/>
  <c r="S19" i="3" l="1"/>
  <c r="U19" i="3" s="1"/>
  <c r="N19" i="3"/>
  <c r="W19" i="3"/>
  <c r="AV21" i="3"/>
  <c r="AT20" i="3"/>
  <c r="L20" i="3" s="1"/>
  <c r="S20" i="3" s="1"/>
  <c r="U20" i="3" s="1"/>
  <c r="Z19" i="3"/>
  <c r="Z20" i="3" l="1"/>
  <c r="W20" i="3"/>
  <c r="AV22" i="3"/>
  <c r="AT21" i="3"/>
  <c r="L21" i="3" s="1"/>
  <c r="S21" i="3" s="1"/>
  <c r="U21" i="3" s="1"/>
  <c r="W21" i="3" l="1"/>
  <c r="AV23" i="3"/>
  <c r="AT22" i="3"/>
  <c r="L22" i="3" s="1"/>
  <c r="Z21" i="3"/>
  <c r="S22" i="3" l="1"/>
  <c r="U22" i="3" s="1"/>
  <c r="W22" i="3" s="1"/>
  <c r="N22" i="3"/>
  <c r="AV24" i="3"/>
  <c r="AT23" i="3"/>
  <c r="L23" i="3" s="1"/>
  <c r="S23" i="3" s="1"/>
  <c r="U23" i="3" s="1"/>
  <c r="AV25" i="3" l="1"/>
  <c r="AT24" i="3"/>
  <c r="L24" i="3" s="1"/>
  <c r="S24" i="3" s="1"/>
  <c r="U24" i="3" s="1"/>
  <c r="W23" i="3"/>
  <c r="Z22" i="3"/>
  <c r="Z23" i="3" s="1"/>
  <c r="Z24" i="3" l="1"/>
  <c r="W24" i="3"/>
  <c r="AV26" i="3"/>
  <c r="AT25" i="3"/>
  <c r="L25" i="3" s="1"/>
  <c r="S25" i="3" s="1"/>
  <c r="U25" i="3" s="1"/>
  <c r="W25" i="3" l="1"/>
  <c r="AV27" i="3"/>
  <c r="AT26" i="3"/>
  <c r="L26" i="3" s="1"/>
  <c r="Z25" i="3"/>
  <c r="S26" i="3" l="1"/>
  <c r="U26" i="3" s="1"/>
  <c r="N26" i="3"/>
  <c r="W26" i="3"/>
  <c r="Z26" i="3"/>
  <c r="AV28" i="3"/>
  <c r="AT27" i="3"/>
  <c r="L27" i="3" s="1"/>
  <c r="S27" i="3" s="1"/>
  <c r="U27" i="3" s="1"/>
  <c r="W27" i="3" s="1"/>
  <c r="AV29" i="3" l="1"/>
  <c r="AT28" i="3"/>
  <c r="L28" i="3" s="1"/>
  <c r="S28" i="3" s="1"/>
  <c r="U28" i="3" s="1"/>
  <c r="W28" i="3" s="1"/>
  <c r="Z27" i="3"/>
  <c r="Z28" i="3" l="1"/>
  <c r="AV30" i="3"/>
  <c r="AT29" i="3"/>
  <c r="L29" i="3" s="1"/>
  <c r="S29" i="3" l="1"/>
  <c r="U29" i="3" s="1"/>
  <c r="W29" i="3" s="1"/>
  <c r="N29" i="3"/>
  <c r="AV31" i="3"/>
  <c r="AT30" i="3"/>
  <c r="L30" i="3" s="1"/>
  <c r="S30" i="3" s="1"/>
  <c r="U30" i="3" s="1"/>
  <c r="W30" i="3" s="1"/>
  <c r="Z29" i="3"/>
  <c r="AV32" i="3" l="1"/>
  <c r="AT31" i="3"/>
  <c r="L31" i="3" s="1"/>
  <c r="S31" i="3" s="1"/>
  <c r="U31" i="3" s="1"/>
  <c r="W31" i="3" s="1"/>
  <c r="Z30" i="3"/>
  <c r="Z31" i="3" l="1"/>
  <c r="AV33" i="3"/>
  <c r="AT32" i="3"/>
  <c r="L32" i="3" s="1"/>
  <c r="S32" i="3" s="1"/>
  <c r="U32" i="3" s="1"/>
  <c r="W32" i="3" s="1"/>
  <c r="AV34" i="3" l="1"/>
  <c r="AT33" i="3"/>
  <c r="L33" i="3" s="1"/>
  <c r="Z32" i="3"/>
  <c r="S33" i="3" l="1"/>
  <c r="U33" i="3" s="1"/>
  <c r="W33" i="3" s="1"/>
  <c r="N33" i="3"/>
  <c r="Z33" i="3"/>
  <c r="AV35" i="3"/>
  <c r="AT34" i="3"/>
  <c r="L34" i="3" s="1"/>
  <c r="S34" i="3" s="1"/>
  <c r="U34" i="3" s="1"/>
  <c r="W34" i="3" s="1"/>
  <c r="AV36" i="3" l="1"/>
  <c r="AT35" i="3"/>
  <c r="L35" i="3" s="1"/>
  <c r="S35" i="3" s="1"/>
  <c r="U35" i="3" s="1"/>
  <c r="W35" i="3" s="1"/>
  <c r="Z34" i="3"/>
  <c r="Z35" i="3" l="1"/>
  <c r="AV37" i="3"/>
  <c r="AT36" i="3"/>
  <c r="L36" i="3" s="1"/>
  <c r="S36" i="3" l="1"/>
  <c r="U36" i="3" s="1"/>
  <c r="W36" i="3" s="1"/>
  <c r="N36" i="3"/>
  <c r="AV38" i="3"/>
  <c r="AT37" i="3"/>
  <c r="L37" i="3" s="1"/>
  <c r="S37" i="3" s="1"/>
  <c r="U37" i="3" s="1"/>
  <c r="W37" i="3" s="1"/>
  <c r="Z36" i="3"/>
  <c r="AV39" i="3" l="1"/>
  <c r="AT38" i="3"/>
  <c r="L38" i="3" s="1"/>
  <c r="S38" i="3" s="1"/>
  <c r="U38" i="3" s="1"/>
  <c r="W38" i="3" s="1"/>
  <c r="Z37" i="3"/>
  <c r="Z38" i="3" l="1"/>
  <c r="AV40" i="3"/>
  <c r="AT39" i="3"/>
  <c r="L39" i="3" s="1"/>
  <c r="S39" i="3" s="1"/>
  <c r="U39" i="3" s="1"/>
  <c r="W39" i="3" s="1"/>
  <c r="AV41" i="3" l="1"/>
  <c r="AT40" i="3"/>
  <c r="L40" i="3" s="1"/>
  <c r="Z39" i="3"/>
  <c r="S40" i="3" l="1"/>
  <c r="U40" i="3" s="1"/>
  <c r="W40" i="3" s="1"/>
  <c r="N40" i="3"/>
  <c r="Z40" i="3"/>
  <c r="AV42" i="3"/>
  <c r="AT41" i="3"/>
  <c r="L41" i="3" s="1"/>
  <c r="S41" i="3" s="1"/>
  <c r="U41" i="3" s="1"/>
  <c r="W41" i="3" s="1"/>
  <c r="Z41" i="3" l="1"/>
  <c r="AV43" i="3"/>
  <c r="AT42" i="3"/>
  <c r="L42" i="3" s="1"/>
  <c r="S42" i="3" s="1"/>
  <c r="U42" i="3" s="1"/>
  <c r="W42" i="3" s="1"/>
  <c r="Z42" i="3" l="1"/>
  <c r="AV12" i="4"/>
  <c r="AV13" i="4" s="1"/>
  <c r="AT43" i="3"/>
  <c r="L43" i="3" s="1"/>
  <c r="S43" i="3" l="1"/>
  <c r="N43" i="3"/>
  <c r="N44" i="3" s="1"/>
  <c r="L44" i="3"/>
  <c r="AV14" i="4"/>
  <c r="AT13" i="4"/>
  <c r="L13" i="4" s="1"/>
  <c r="AV15" i="4" l="1"/>
  <c r="AT14" i="4"/>
  <c r="L14" i="4" s="1"/>
  <c r="S13" i="4"/>
  <c r="U43" i="3"/>
  <c r="S44" i="3"/>
  <c r="D13" i="15" s="1"/>
  <c r="W43" i="3" l="1"/>
  <c r="Z43" i="3"/>
  <c r="S14" i="4"/>
  <c r="U14" i="4" s="1"/>
  <c r="AP14" i="4"/>
  <c r="O14" i="4" s="1"/>
  <c r="U13" i="4"/>
  <c r="W13" i="4" s="1"/>
  <c r="W14" i="4" s="1"/>
  <c r="AT15" i="4"/>
  <c r="L15" i="4" s="1"/>
  <c r="AP15" i="4" s="1"/>
  <c r="O15" i="4" s="1"/>
  <c r="AV16" i="4"/>
  <c r="W46" i="3" l="1"/>
  <c r="W49" i="3" s="1"/>
  <c r="E13" i="15"/>
  <c r="AV17" i="4"/>
  <c r="AT16" i="4"/>
  <c r="L16" i="4" s="1"/>
  <c r="S15" i="4"/>
  <c r="S16" i="4" l="1"/>
  <c r="U16" i="4" s="1"/>
  <c r="AP16" i="4"/>
  <c r="O16" i="4" s="1"/>
  <c r="N16" i="4"/>
  <c r="AT17" i="4"/>
  <c r="L17" i="4" s="1"/>
  <c r="AP17" i="4" s="1"/>
  <c r="O17" i="4" s="1"/>
  <c r="AV18" i="4"/>
  <c r="U15" i="4"/>
  <c r="W15" i="4" s="1"/>
  <c r="W16" i="4" s="1"/>
  <c r="Z12" i="4"/>
  <c r="Z13" i="4" s="1"/>
  <c r="Z14" i="4" s="1"/>
  <c r="W48" i="4"/>
  <c r="AJ49" i="3"/>
  <c r="AV19" i="4" l="1"/>
  <c r="AT18" i="4"/>
  <c r="L18" i="4" s="1"/>
  <c r="S18" i="4" s="1"/>
  <c r="U18" i="4" s="1"/>
  <c r="AK49" i="3"/>
  <c r="AL49" i="3" s="1"/>
  <c r="AM49" i="3" s="1"/>
  <c r="X51" i="3" s="1"/>
  <c r="Z15" i="4"/>
  <c r="Z16" i="4" s="1"/>
  <c r="S17" i="4"/>
  <c r="U17" i="4" l="1"/>
  <c r="W17" i="4" s="1"/>
  <c r="W18" i="4" s="1"/>
  <c r="Z17" i="4"/>
  <c r="Z18" i="4" s="1"/>
  <c r="AV20" i="4"/>
  <c r="AT19" i="4"/>
  <c r="L19" i="4" s="1"/>
  <c r="S19" i="4" l="1"/>
  <c r="N19" i="4"/>
  <c r="AT20" i="4"/>
  <c r="L20" i="4" s="1"/>
  <c r="AV21" i="4"/>
  <c r="AT21" i="4" l="1"/>
  <c r="L21" i="4" s="1"/>
  <c r="S21" i="4" s="1"/>
  <c r="U21" i="4" s="1"/>
  <c r="AV22" i="4"/>
  <c r="U19" i="4"/>
  <c r="S20" i="4"/>
  <c r="U20" i="4" s="1"/>
  <c r="W19" i="4" l="1"/>
  <c r="Z19" i="4"/>
  <c r="Z20" i="4" s="1"/>
  <c r="Z21" i="4" s="1"/>
  <c r="AV23" i="4"/>
  <c r="AT22" i="4"/>
  <c r="L22" i="4" s="1"/>
  <c r="S22" i="4" s="1"/>
  <c r="U22" i="4" s="1"/>
  <c r="W20" i="4"/>
  <c r="W21" i="4" s="1"/>
  <c r="W22" i="4" l="1"/>
  <c r="Z22" i="4"/>
  <c r="AV24" i="4"/>
  <c r="AT23" i="4"/>
  <c r="L23" i="4" s="1"/>
  <c r="S23" i="4" l="1"/>
  <c r="U23" i="4" s="1"/>
  <c r="W23" i="4" s="1"/>
  <c r="N23" i="4"/>
  <c r="Z23" i="4"/>
  <c r="AV25" i="4"/>
  <c r="AT24" i="4"/>
  <c r="L24" i="4" s="1"/>
  <c r="S24" i="4" s="1"/>
  <c r="U24" i="4" s="1"/>
  <c r="W24" i="4" s="1"/>
  <c r="AV26" i="4" l="1"/>
  <c r="AT25" i="4"/>
  <c r="L25" i="4" s="1"/>
  <c r="S25" i="4" s="1"/>
  <c r="U25" i="4" s="1"/>
  <c r="W25" i="4" s="1"/>
  <c r="Z24" i="4"/>
  <c r="Z25" i="4" l="1"/>
  <c r="AV27" i="4"/>
  <c r="AT26" i="4"/>
  <c r="L26" i="4" s="1"/>
  <c r="S26" i="4" l="1"/>
  <c r="U26" i="4" s="1"/>
  <c r="W26" i="4" s="1"/>
  <c r="N26" i="4"/>
  <c r="AV28" i="4"/>
  <c r="AT27" i="4"/>
  <c r="L27" i="4" s="1"/>
  <c r="S27" i="4" s="1"/>
  <c r="U27" i="4" s="1"/>
  <c r="W27" i="4" s="1"/>
  <c r="Z26" i="4"/>
  <c r="AV29" i="4" l="1"/>
  <c r="AT28" i="4"/>
  <c r="L28" i="4" s="1"/>
  <c r="S28" i="4" s="1"/>
  <c r="U28" i="4" s="1"/>
  <c r="W28" i="4" s="1"/>
  <c r="Z27" i="4"/>
  <c r="Z28" i="4" s="1"/>
  <c r="AV30" i="4" l="1"/>
  <c r="AT29" i="4"/>
  <c r="L29" i="4" s="1"/>
  <c r="S29" i="4" s="1"/>
  <c r="U29" i="4" s="1"/>
  <c r="W29" i="4" s="1"/>
  <c r="AV31" i="4" l="1"/>
  <c r="AT30" i="4"/>
  <c r="L30" i="4" s="1"/>
  <c r="Z29" i="4"/>
  <c r="S30" i="4" l="1"/>
  <c r="U30" i="4" s="1"/>
  <c r="W30" i="4" s="1"/>
  <c r="N30" i="4"/>
  <c r="Z30" i="4"/>
  <c r="AV32" i="4"/>
  <c r="AT31" i="4"/>
  <c r="L31" i="4" s="1"/>
  <c r="S31" i="4" l="1"/>
  <c r="U31" i="4" s="1"/>
  <c r="W31" i="4" s="1"/>
  <c r="AP31" i="4"/>
  <c r="O31" i="4" s="1"/>
  <c r="AV33" i="4"/>
  <c r="AT32" i="4"/>
  <c r="L32" i="4" s="1"/>
  <c r="Z31" i="4"/>
  <c r="S32" i="4" l="1"/>
  <c r="U32" i="4" s="1"/>
  <c r="W32" i="4" s="1"/>
  <c r="AP32" i="4"/>
  <c r="O32" i="4" s="1"/>
  <c r="AV34" i="4"/>
  <c r="AT33" i="4"/>
  <c r="L33" i="4" s="1"/>
  <c r="Z32" i="4"/>
  <c r="S33" i="4" l="1"/>
  <c r="U33" i="4" s="1"/>
  <c r="W33" i="4" s="1"/>
  <c r="AP33" i="4"/>
  <c r="O33" i="4" s="1"/>
  <c r="N33" i="4"/>
  <c r="AV35" i="4"/>
  <c r="AT34" i="4"/>
  <c r="L34" i="4" s="1"/>
  <c r="Z33" i="4"/>
  <c r="AV36" i="4" l="1"/>
  <c r="AT35" i="4"/>
  <c r="L35" i="4" s="1"/>
  <c r="S35" i="4" s="1"/>
  <c r="U35" i="4" s="1"/>
  <c r="S34" i="4"/>
  <c r="U34" i="4" s="1"/>
  <c r="W34" i="4" s="1"/>
  <c r="AP34" i="4"/>
  <c r="O34" i="4" s="1"/>
  <c r="O44" i="4" s="1"/>
  <c r="Z34" i="4" l="1"/>
  <c r="Z35" i="4" s="1"/>
  <c r="W35" i="4"/>
  <c r="AV37" i="4"/>
  <c r="AT36" i="4"/>
  <c r="L36" i="4" s="1"/>
  <c r="S36" i="4" s="1"/>
  <c r="U36" i="4" s="1"/>
  <c r="W36" i="4" s="1"/>
  <c r="AV38" i="4" l="1"/>
  <c r="AT37" i="4"/>
  <c r="L37" i="4" s="1"/>
  <c r="Z36" i="4"/>
  <c r="S37" i="4" l="1"/>
  <c r="U37" i="4" s="1"/>
  <c r="W37" i="4" s="1"/>
  <c r="N37" i="4"/>
  <c r="AV39" i="4"/>
  <c r="AT38" i="4"/>
  <c r="L38" i="4" s="1"/>
  <c r="S38" i="4" s="1"/>
  <c r="U38" i="4" s="1"/>
  <c r="W38" i="4" l="1"/>
  <c r="Z37" i="4"/>
  <c r="AV40" i="4"/>
  <c r="AT39" i="4"/>
  <c r="L39" i="4" s="1"/>
  <c r="S39" i="4" s="1"/>
  <c r="U39" i="4" s="1"/>
  <c r="Z38" i="4"/>
  <c r="W39" i="4" l="1"/>
  <c r="Z39" i="4"/>
  <c r="AV41" i="4"/>
  <c r="AT40" i="4"/>
  <c r="L40" i="4" s="1"/>
  <c r="S40" i="4" l="1"/>
  <c r="U40" i="4" s="1"/>
  <c r="W40" i="4" s="1"/>
  <c r="N40" i="4"/>
  <c r="N44" i="4" s="1"/>
  <c r="AV42" i="4"/>
  <c r="AT41" i="4"/>
  <c r="L41" i="4" s="1"/>
  <c r="S41" i="4" s="1"/>
  <c r="U41" i="4" s="1"/>
  <c r="W41" i="4" s="1"/>
  <c r="Z40" i="4"/>
  <c r="Z41" i="4" s="1"/>
  <c r="AV43" i="4" l="1"/>
  <c r="AT42" i="4"/>
  <c r="L42" i="4" s="1"/>
  <c r="S42" i="4" s="1"/>
  <c r="U42" i="4" s="1"/>
  <c r="W42" i="4" s="1"/>
  <c r="Z42" i="4" l="1"/>
  <c r="AV12" i="13"/>
  <c r="AV13" i="13" s="1"/>
  <c r="AT43" i="4"/>
  <c r="L43" i="4" s="1"/>
  <c r="S43" i="4" l="1"/>
  <c r="L44" i="4"/>
  <c r="AV14" i="13"/>
  <c r="AT13" i="13"/>
  <c r="L13" i="13" s="1"/>
  <c r="S13" i="13" l="1"/>
  <c r="AP13" i="13"/>
  <c r="O13" i="13" s="1"/>
  <c r="AV15" i="13"/>
  <c r="AT14" i="13"/>
  <c r="L14" i="13" s="1"/>
  <c r="U43" i="4"/>
  <c r="S44" i="4"/>
  <c r="D14" i="15" s="1"/>
  <c r="S14" i="13" l="1"/>
  <c r="U14" i="13" s="1"/>
  <c r="N14" i="13"/>
  <c r="AV16" i="13"/>
  <c r="AT15" i="13"/>
  <c r="L15" i="13" s="1"/>
  <c r="S15" i="13" s="1"/>
  <c r="U15" i="13" s="1"/>
  <c r="U13" i="13"/>
  <c r="W13" i="13" s="1"/>
  <c r="W14" i="13" s="1"/>
  <c r="W15" i="13" l="1"/>
  <c r="E14" i="15"/>
  <c r="W46" i="4"/>
  <c r="W49" i="4" s="1"/>
  <c r="AV17" i="13"/>
  <c r="AT16" i="13"/>
  <c r="L16" i="13" s="1"/>
  <c r="S16" i="13" s="1"/>
  <c r="U16" i="13" s="1"/>
  <c r="W16" i="13" s="1"/>
  <c r="W48" i="13" l="1"/>
  <c r="Z12" i="13" s="1"/>
  <c r="Z13" i="13" s="1"/>
  <c r="Z14" i="13" s="1"/>
  <c r="Z15" i="13" s="1"/>
  <c r="Z16" i="13" s="1"/>
  <c r="AJ49" i="4"/>
  <c r="AK49" i="4" s="1"/>
  <c r="AL49" i="4" s="1"/>
  <c r="AT17" i="13"/>
  <c r="L17" i="13" s="1"/>
  <c r="AV18" i="13"/>
  <c r="AM49" i="4" l="1"/>
  <c r="X51" i="4" s="1"/>
  <c r="AV19" i="13"/>
  <c r="AT18" i="13"/>
  <c r="L18" i="13" s="1"/>
  <c r="S18" i="13" s="1"/>
  <c r="U18" i="13" s="1"/>
  <c r="S17" i="13"/>
  <c r="N17" i="13"/>
  <c r="U17" i="13" l="1"/>
  <c r="AV20" i="13"/>
  <c r="AT19" i="13"/>
  <c r="L19" i="13" s="1"/>
  <c r="S19" i="13" s="1"/>
  <c r="U19" i="13" s="1"/>
  <c r="AV21" i="13" l="1"/>
  <c r="AT20" i="13"/>
  <c r="L20" i="13" s="1"/>
  <c r="S20" i="13" s="1"/>
  <c r="U20" i="13" s="1"/>
  <c r="W17" i="13"/>
  <c r="W18" i="13" s="1"/>
  <c r="W19" i="13" s="1"/>
  <c r="Z17" i="13"/>
  <c r="Z18" i="13" s="1"/>
  <c r="Z19" i="13" s="1"/>
  <c r="W20" i="13" l="1"/>
  <c r="Z20" i="13"/>
  <c r="AV22" i="13"/>
  <c r="AT21" i="13"/>
  <c r="L21" i="13" s="1"/>
  <c r="S21" i="13" l="1"/>
  <c r="U21" i="13" s="1"/>
  <c r="W21" i="13" s="1"/>
  <c r="N21" i="13"/>
  <c r="AV23" i="13"/>
  <c r="AT22" i="13"/>
  <c r="L22" i="13" s="1"/>
  <c r="S22" i="13" s="1"/>
  <c r="U22" i="13" s="1"/>
  <c r="W22" i="13" s="1"/>
  <c r="Z21" i="13"/>
  <c r="Z22" i="13" l="1"/>
  <c r="AV24" i="13"/>
  <c r="AT23" i="13"/>
  <c r="L23" i="13" s="1"/>
  <c r="S23" i="13" s="1"/>
  <c r="U23" i="13" s="1"/>
  <c r="W23" i="13" s="1"/>
  <c r="AV25" i="13" l="1"/>
  <c r="AT24" i="13"/>
  <c r="L24" i="13" s="1"/>
  <c r="Z23" i="13"/>
  <c r="S24" i="13" l="1"/>
  <c r="U24" i="13" s="1"/>
  <c r="W24" i="13" s="1"/>
  <c r="N24" i="13"/>
  <c r="AV26" i="13"/>
  <c r="AT25" i="13"/>
  <c r="L25" i="13" s="1"/>
  <c r="S25" i="13" l="1"/>
  <c r="U25" i="13" s="1"/>
  <c r="W25" i="13" s="1"/>
  <c r="AP25" i="13"/>
  <c r="O25" i="13" s="1"/>
  <c r="AV27" i="13"/>
  <c r="AT26" i="13"/>
  <c r="L26" i="13" s="1"/>
  <c r="S26" i="13" s="1"/>
  <c r="U26" i="13" s="1"/>
  <c r="W26" i="13" s="1"/>
  <c r="Z24" i="13"/>
  <c r="Z25" i="13" s="1"/>
  <c r="AV28" i="13" l="1"/>
  <c r="AT27" i="13"/>
  <c r="L27" i="13" s="1"/>
  <c r="S27" i="13" s="1"/>
  <c r="U27" i="13" s="1"/>
  <c r="W27" i="13" s="1"/>
  <c r="Z26" i="13"/>
  <c r="Z27" i="13" l="1"/>
  <c r="AV29" i="13"/>
  <c r="AT28" i="13"/>
  <c r="L28" i="13" s="1"/>
  <c r="S28" i="13" l="1"/>
  <c r="U28" i="13" s="1"/>
  <c r="W28" i="13" s="1"/>
  <c r="N28" i="13"/>
  <c r="AV30" i="13"/>
  <c r="AT29" i="13"/>
  <c r="L29" i="13" s="1"/>
  <c r="S29" i="13" s="1"/>
  <c r="U29" i="13" s="1"/>
  <c r="W29" i="13" s="1"/>
  <c r="Z28" i="13"/>
  <c r="Z29" i="13" l="1"/>
  <c r="AV31" i="13"/>
  <c r="AT30" i="13"/>
  <c r="L30" i="13" s="1"/>
  <c r="S30" i="13" s="1"/>
  <c r="U30" i="13" s="1"/>
  <c r="W30" i="13" s="1"/>
  <c r="AV32" i="13" l="1"/>
  <c r="AT31" i="13"/>
  <c r="L31" i="13" s="1"/>
  <c r="Z30" i="13"/>
  <c r="S31" i="13" l="1"/>
  <c r="U31" i="13" s="1"/>
  <c r="W31" i="13" s="1"/>
  <c r="N31" i="13"/>
  <c r="AV33" i="13"/>
  <c r="AT32" i="13"/>
  <c r="L32" i="13" s="1"/>
  <c r="S32" i="13" s="1"/>
  <c r="U32" i="13" s="1"/>
  <c r="W32" i="13" s="1"/>
  <c r="AV34" i="13" l="1"/>
  <c r="AT33" i="13"/>
  <c r="L33" i="13" s="1"/>
  <c r="S33" i="13" s="1"/>
  <c r="U33" i="13" s="1"/>
  <c r="W33" i="13" s="1"/>
  <c r="Z31" i="13"/>
  <c r="Z32" i="13" s="1"/>
  <c r="Z33" i="13" l="1"/>
  <c r="AT34" i="13"/>
  <c r="L34" i="13" s="1"/>
  <c r="S34" i="13" s="1"/>
  <c r="U34" i="13" s="1"/>
  <c r="W34" i="13" s="1"/>
  <c r="AV35" i="13"/>
  <c r="AV36" i="13" l="1"/>
  <c r="AT35" i="13"/>
  <c r="L35" i="13" s="1"/>
  <c r="Z34" i="13"/>
  <c r="S35" i="13" l="1"/>
  <c r="U35" i="13" s="1"/>
  <c r="W35" i="13" s="1"/>
  <c r="N35" i="13"/>
  <c r="AP35" i="13"/>
  <c r="O35" i="13" s="1"/>
  <c r="Z35" i="13"/>
  <c r="AT36" i="13"/>
  <c r="L36" i="13" s="1"/>
  <c r="AV37" i="13"/>
  <c r="S36" i="13" l="1"/>
  <c r="U36" i="13" s="1"/>
  <c r="W36" i="13" s="1"/>
  <c r="AP36" i="13"/>
  <c r="O36" i="13" s="1"/>
  <c r="AV38" i="13"/>
  <c r="AT37" i="13"/>
  <c r="L37" i="13" s="1"/>
  <c r="S37" i="13" s="1"/>
  <c r="U37" i="13" s="1"/>
  <c r="W37" i="13" s="1"/>
  <c r="Z36" i="13"/>
  <c r="Z37" i="13" l="1"/>
  <c r="AV39" i="13"/>
  <c r="AT38" i="13"/>
  <c r="L38" i="13" s="1"/>
  <c r="S38" i="13" l="1"/>
  <c r="U38" i="13" s="1"/>
  <c r="W38" i="13" s="1"/>
  <c r="N38" i="13"/>
  <c r="AV40" i="13"/>
  <c r="AT39" i="13"/>
  <c r="L39" i="13" s="1"/>
  <c r="S39" i="13" s="1"/>
  <c r="U39" i="13" s="1"/>
  <c r="W39" i="13" s="1"/>
  <c r="Z38" i="13"/>
  <c r="AV41" i="13" l="1"/>
  <c r="AT40" i="13"/>
  <c r="L40" i="13" s="1"/>
  <c r="S40" i="13" s="1"/>
  <c r="U40" i="13" s="1"/>
  <c r="W40" i="13" s="1"/>
  <c r="Z39" i="13"/>
  <c r="Z40" i="13" l="1"/>
  <c r="AV42" i="13"/>
  <c r="AT41" i="13"/>
  <c r="L41" i="13" s="1"/>
  <c r="S41" i="13" s="1"/>
  <c r="U41" i="13" s="1"/>
  <c r="W41" i="13" s="1"/>
  <c r="Z41" i="13" l="1"/>
  <c r="AV43" i="13"/>
  <c r="AT42" i="13"/>
  <c r="L42" i="13" s="1"/>
  <c r="N42" i="13" s="1"/>
  <c r="N44" i="13" s="1"/>
  <c r="S42" i="13" l="1"/>
  <c r="U42" i="13" s="1"/>
  <c r="W42" i="13" s="1"/>
  <c r="AP42" i="13"/>
  <c r="O42" i="13" s="1"/>
  <c r="O44" i="13" s="1"/>
  <c r="AV12" i="12"/>
  <c r="AV13" i="12" s="1"/>
  <c r="AT43" i="13"/>
  <c r="L43" i="13" s="1"/>
  <c r="Z42" i="13" l="1"/>
  <c r="AV14" i="12"/>
  <c r="AT13" i="12"/>
  <c r="L13" i="12" s="1"/>
  <c r="S43" i="13"/>
  <c r="L44" i="13"/>
  <c r="S13" i="12" l="1"/>
  <c r="U43" i="13"/>
  <c r="W43" i="13" s="1"/>
  <c r="S44" i="13"/>
  <c r="D15" i="15" s="1"/>
  <c r="AV15" i="12"/>
  <c r="AT14" i="12"/>
  <c r="L14" i="12" s="1"/>
  <c r="Z43" i="13" l="1"/>
  <c r="S14" i="12"/>
  <c r="U14" i="12" s="1"/>
  <c r="N14" i="12"/>
  <c r="AV16" i="12"/>
  <c r="AT15" i="12"/>
  <c r="L15" i="12" s="1"/>
  <c r="U13" i="12"/>
  <c r="W13" i="12" s="1"/>
  <c r="W14" i="12" s="1"/>
  <c r="S15" i="12" l="1"/>
  <c r="U15" i="12" s="1"/>
  <c r="W15" i="12" s="1"/>
  <c r="AP15" i="12"/>
  <c r="O15" i="12" s="1"/>
  <c r="W46" i="13"/>
  <c r="W49" i="13" s="1"/>
  <c r="E15" i="15"/>
  <c r="AV17" i="12"/>
  <c r="AT16" i="12"/>
  <c r="L16" i="12" s="1"/>
  <c r="S16" i="12" l="1"/>
  <c r="AV18" i="12"/>
  <c r="AT17" i="12"/>
  <c r="L17" i="12" s="1"/>
  <c r="S17" i="12" s="1"/>
  <c r="U17" i="12" s="1"/>
  <c r="AJ49" i="13"/>
  <c r="W48" i="12"/>
  <c r="Z12" i="12" s="1"/>
  <c r="Z13" i="12" s="1"/>
  <c r="Z14" i="12" s="1"/>
  <c r="Z15" i="12" s="1"/>
  <c r="AV19" i="12" l="1"/>
  <c r="AT18" i="12"/>
  <c r="L18" i="12" s="1"/>
  <c r="AK49" i="13"/>
  <c r="AL49" i="13" s="1"/>
  <c r="AM49" i="13" s="1"/>
  <c r="X51" i="13" s="1"/>
  <c r="U16" i="12"/>
  <c r="W16" i="12" s="1"/>
  <c r="W17" i="12" s="1"/>
  <c r="S18" i="12" l="1"/>
  <c r="U18" i="12" s="1"/>
  <c r="W18" i="12" s="1"/>
  <c r="N18" i="12"/>
  <c r="Z16" i="12"/>
  <c r="Z17" i="12" s="1"/>
  <c r="AV20" i="12"/>
  <c r="AT19" i="12"/>
  <c r="L19" i="12" s="1"/>
  <c r="Z18" i="12" l="1"/>
  <c r="AT20" i="12"/>
  <c r="L20" i="12" s="1"/>
  <c r="S20" i="12" s="1"/>
  <c r="U20" i="12" s="1"/>
  <c r="AV21" i="12"/>
  <c r="S19" i="12"/>
  <c r="U19" i="12" l="1"/>
  <c r="AT21" i="12"/>
  <c r="L21" i="12" s="1"/>
  <c r="AV22" i="12"/>
  <c r="AV23" i="12" l="1"/>
  <c r="AT22" i="12"/>
  <c r="L22" i="12" s="1"/>
  <c r="S21" i="12"/>
  <c r="AP21" i="12"/>
  <c r="O21" i="12" s="1"/>
  <c r="N21" i="12"/>
  <c r="W19" i="12"/>
  <c r="W20" i="12" s="1"/>
  <c r="Z19" i="12"/>
  <c r="Z20" i="12" s="1"/>
  <c r="U21" i="12" l="1"/>
  <c r="S22" i="12"/>
  <c r="U22" i="12" s="1"/>
  <c r="AP22" i="12"/>
  <c r="O22" i="12" s="1"/>
  <c r="Z21" i="12"/>
  <c r="W21" i="12"/>
  <c r="AV24" i="12"/>
  <c r="AT23" i="12"/>
  <c r="L23" i="12" s="1"/>
  <c r="S23" i="12" s="1"/>
  <c r="U23" i="12" s="1"/>
  <c r="W22" i="12" l="1"/>
  <c r="W23" i="12"/>
  <c r="AV25" i="12"/>
  <c r="AT24" i="12"/>
  <c r="L24" i="12" s="1"/>
  <c r="S24" i="12" s="1"/>
  <c r="U24" i="12" s="1"/>
  <c r="W24" i="12" s="1"/>
  <c r="Z22" i="12"/>
  <c r="Z23" i="12" s="1"/>
  <c r="AV26" i="12" l="1"/>
  <c r="AT25" i="12"/>
  <c r="L25" i="12" s="1"/>
  <c r="Z24" i="12"/>
  <c r="S25" i="12" l="1"/>
  <c r="U25" i="12" s="1"/>
  <c r="W25" i="12" s="1"/>
  <c r="N25" i="12"/>
  <c r="Z25" i="12"/>
  <c r="AV27" i="12"/>
  <c r="AT26" i="12"/>
  <c r="L26" i="12" s="1"/>
  <c r="S26" i="12" s="1"/>
  <c r="U26" i="12" s="1"/>
  <c r="W26" i="12" s="1"/>
  <c r="AT27" i="12" l="1"/>
  <c r="L27" i="12" s="1"/>
  <c r="S27" i="12" s="1"/>
  <c r="U27" i="12" s="1"/>
  <c r="W27" i="12" s="1"/>
  <c r="AV28" i="12"/>
  <c r="Z26" i="12"/>
  <c r="Z27" i="12" l="1"/>
  <c r="AV29" i="12"/>
  <c r="AT28" i="12"/>
  <c r="L28" i="12" s="1"/>
  <c r="S28" i="12" l="1"/>
  <c r="U28" i="12" s="1"/>
  <c r="N28" i="12"/>
  <c r="AV30" i="12"/>
  <c r="AT29" i="12"/>
  <c r="L29" i="12" s="1"/>
  <c r="S29" i="12" s="1"/>
  <c r="U29" i="12" s="1"/>
  <c r="AV31" i="12" l="1"/>
  <c r="AT30" i="12"/>
  <c r="L30" i="12" s="1"/>
  <c r="S30" i="12" s="1"/>
  <c r="U30" i="12" s="1"/>
  <c r="W28" i="12"/>
  <c r="W29" i="12" s="1"/>
  <c r="Z28" i="12"/>
  <c r="Z29" i="12" s="1"/>
  <c r="AT31" i="12" l="1"/>
  <c r="L31" i="12" s="1"/>
  <c r="S31" i="12" s="1"/>
  <c r="U31" i="12" s="1"/>
  <c r="AV32" i="12"/>
  <c r="W30" i="12"/>
  <c r="Z30" i="12"/>
  <c r="Z31" i="12" l="1"/>
  <c r="AV33" i="12"/>
  <c r="AT32" i="12"/>
  <c r="L32" i="12" s="1"/>
  <c r="N32" i="12" s="1"/>
  <c r="W31" i="12"/>
  <c r="S32" i="12" l="1"/>
  <c r="U32" i="12" s="1"/>
  <c r="AP32" i="12"/>
  <c r="O32" i="12" s="1"/>
  <c r="O44" i="12" s="1"/>
  <c r="AV34" i="12"/>
  <c r="AT33" i="12"/>
  <c r="L33" i="12" s="1"/>
  <c r="S33" i="12" s="1"/>
  <c r="U33" i="12" s="1"/>
  <c r="AV35" i="12" l="1"/>
  <c r="AT34" i="12"/>
  <c r="L34" i="12" s="1"/>
  <c r="S34" i="12" s="1"/>
  <c r="U34" i="12" s="1"/>
  <c r="W32" i="12"/>
  <c r="W33" i="12" s="1"/>
  <c r="Z32" i="12"/>
  <c r="Z33" i="12" s="1"/>
  <c r="W34" i="12" l="1"/>
  <c r="AT35" i="12"/>
  <c r="L35" i="12" s="1"/>
  <c r="AV36" i="12"/>
  <c r="Z34" i="12"/>
  <c r="AV37" i="12" l="1"/>
  <c r="AT36" i="12"/>
  <c r="L36" i="12" s="1"/>
  <c r="S36" i="12" s="1"/>
  <c r="U36" i="12" s="1"/>
  <c r="S35" i="12"/>
  <c r="U35" i="12" s="1"/>
  <c r="W35" i="12" s="1"/>
  <c r="N35" i="12"/>
  <c r="W36" i="12" l="1"/>
  <c r="Z35" i="12"/>
  <c r="Z36" i="12" s="1"/>
  <c r="AV38" i="12"/>
  <c r="AT37" i="12"/>
  <c r="L37" i="12" s="1"/>
  <c r="S37" i="12" s="1"/>
  <c r="U37" i="12" s="1"/>
  <c r="W37" i="12" s="1"/>
  <c r="AV39" i="12" l="1"/>
  <c r="AT38" i="12"/>
  <c r="L38" i="12" s="1"/>
  <c r="S38" i="12" s="1"/>
  <c r="U38" i="12" s="1"/>
  <c r="W38" i="12" s="1"/>
  <c r="Z37" i="12"/>
  <c r="Z38" i="12" l="1"/>
  <c r="AT39" i="12"/>
  <c r="L39" i="12" s="1"/>
  <c r="AV40" i="12"/>
  <c r="S39" i="12" l="1"/>
  <c r="U39" i="12" s="1"/>
  <c r="W39" i="12" s="1"/>
  <c r="N39" i="12"/>
  <c r="AV41" i="12"/>
  <c r="AT40" i="12"/>
  <c r="L40" i="12" s="1"/>
  <c r="S40" i="12" s="1"/>
  <c r="U40" i="12" s="1"/>
  <c r="W40" i="12" s="1"/>
  <c r="Z39" i="12"/>
  <c r="Z40" i="12" l="1"/>
  <c r="AV42" i="12"/>
  <c r="AT41" i="12"/>
  <c r="L41" i="12" s="1"/>
  <c r="S41" i="12" s="1"/>
  <c r="U41" i="12" s="1"/>
  <c r="W41" i="12" s="1"/>
  <c r="Z41" i="12" l="1"/>
  <c r="AV43" i="12"/>
  <c r="AT42" i="12"/>
  <c r="L42" i="12" s="1"/>
  <c r="S42" i="12" l="1"/>
  <c r="U42" i="12" s="1"/>
  <c r="W42" i="12" s="1"/>
  <c r="N42" i="12"/>
  <c r="N44" i="12" s="1"/>
  <c r="AT43" i="12"/>
  <c r="L43" i="12" s="1"/>
  <c r="AV12" i="11"/>
  <c r="AV13" i="11" s="1"/>
  <c r="Z42" i="12" l="1"/>
  <c r="S43" i="12"/>
  <c r="L44" i="12"/>
  <c r="AT13" i="11"/>
  <c r="L13" i="11" s="1"/>
  <c r="AV14" i="11"/>
  <c r="S13" i="11" l="1"/>
  <c r="AT14" i="11"/>
  <c r="L14" i="11" s="1"/>
  <c r="S14" i="11" s="1"/>
  <c r="U14" i="11" s="1"/>
  <c r="AV15" i="11"/>
  <c r="U43" i="12"/>
  <c r="S44" i="12"/>
  <c r="D16" i="15" s="1"/>
  <c r="AV16" i="11" l="1"/>
  <c r="AT15" i="11"/>
  <c r="L15" i="11" s="1"/>
  <c r="S15" i="11" s="1"/>
  <c r="U15" i="11" s="1"/>
  <c r="U13" i="11"/>
  <c r="W13" i="11" s="1"/>
  <c r="W14" i="11" s="1"/>
  <c r="AV17" i="11" l="1"/>
  <c r="AT16" i="11"/>
  <c r="L16" i="11" s="1"/>
  <c r="E16" i="15"/>
  <c r="W46" i="12"/>
  <c r="W49" i="12" s="1"/>
  <c r="W15" i="11"/>
  <c r="S16" i="11" l="1"/>
  <c r="U16" i="11" s="1"/>
  <c r="W16" i="11" s="1"/>
  <c r="N16" i="11"/>
  <c r="AJ49" i="12"/>
  <c r="W48" i="11"/>
  <c r="Z12" i="11" s="1"/>
  <c r="Z13" i="11" s="1"/>
  <c r="Z14" i="11" s="1"/>
  <c r="Z15" i="11" s="1"/>
  <c r="Z16" i="11" s="1"/>
  <c r="AV18" i="11"/>
  <c r="AT17" i="11"/>
  <c r="L17" i="11" s="1"/>
  <c r="S17" i="11" l="1"/>
  <c r="AK49" i="12"/>
  <c r="AL49" i="12" s="1"/>
  <c r="AM49" i="12" s="1"/>
  <c r="X51" i="12" s="1"/>
  <c r="AV19" i="11"/>
  <c r="AT18" i="11"/>
  <c r="L18" i="11" s="1"/>
  <c r="S18" i="11" s="1"/>
  <c r="U18" i="11" s="1"/>
  <c r="AT19" i="11" l="1"/>
  <c r="L19" i="11" s="1"/>
  <c r="AV20" i="11"/>
  <c r="U17" i="11"/>
  <c r="AV21" i="11" l="1"/>
  <c r="AT20" i="11"/>
  <c r="L20" i="11" s="1"/>
  <c r="S20" i="11" s="1"/>
  <c r="U20" i="11" s="1"/>
  <c r="S19" i="11"/>
  <c r="N19" i="11"/>
  <c r="W17" i="11"/>
  <c r="W18" i="11" s="1"/>
  <c r="Z17" i="11"/>
  <c r="Z18" i="11" s="1"/>
  <c r="U19" i="11" l="1"/>
  <c r="Z19" i="11" s="1"/>
  <c r="Z20" i="11" s="1"/>
  <c r="AV22" i="11"/>
  <c r="AT21" i="11"/>
  <c r="L21" i="11" s="1"/>
  <c r="S21" i="11" s="1"/>
  <c r="U21" i="11" s="1"/>
  <c r="Z21" i="11" l="1"/>
  <c r="AV23" i="11"/>
  <c r="AT22" i="11"/>
  <c r="L22" i="11" s="1"/>
  <c r="S22" i="11" s="1"/>
  <c r="U22" i="11" s="1"/>
  <c r="Z22" i="11" s="1"/>
  <c r="W19" i="11"/>
  <c r="W20" i="11" s="1"/>
  <c r="W21" i="11" s="1"/>
  <c r="W22" i="11" l="1"/>
  <c r="AT23" i="11"/>
  <c r="L23" i="11" s="1"/>
  <c r="AV24" i="11"/>
  <c r="S23" i="11" l="1"/>
  <c r="U23" i="11" s="1"/>
  <c r="W23" i="11" s="1"/>
  <c r="N23" i="11"/>
  <c r="AV25" i="11"/>
  <c r="AT24" i="11"/>
  <c r="L24" i="11" s="1"/>
  <c r="S24" i="11" s="1"/>
  <c r="U24" i="11" s="1"/>
  <c r="W24" i="11" s="1"/>
  <c r="Z23" i="11"/>
  <c r="Z24" i="11" l="1"/>
  <c r="AV26" i="11"/>
  <c r="AT25" i="11"/>
  <c r="L25" i="11" s="1"/>
  <c r="S25" i="11" s="1"/>
  <c r="U25" i="11" s="1"/>
  <c r="W25" i="11" s="1"/>
  <c r="AV27" i="11" l="1"/>
  <c r="AT26" i="11"/>
  <c r="L26" i="11" s="1"/>
  <c r="Z25" i="11"/>
  <c r="S26" i="11" l="1"/>
  <c r="U26" i="11" s="1"/>
  <c r="W26" i="11" s="1"/>
  <c r="N26" i="11"/>
  <c r="AT27" i="11"/>
  <c r="L27" i="11" s="1"/>
  <c r="S27" i="11" s="1"/>
  <c r="U27" i="11" s="1"/>
  <c r="W27" i="11" s="1"/>
  <c r="AV28" i="11"/>
  <c r="AV29" i="11" l="1"/>
  <c r="AT28" i="11"/>
  <c r="L28" i="11" s="1"/>
  <c r="S28" i="11" s="1"/>
  <c r="U28" i="11" s="1"/>
  <c r="W28" i="11" s="1"/>
  <c r="Z26" i="11"/>
  <c r="Z27" i="11" s="1"/>
  <c r="AV30" i="11" l="1"/>
  <c r="AT29" i="11"/>
  <c r="L29" i="11" s="1"/>
  <c r="S29" i="11" s="1"/>
  <c r="U29" i="11" s="1"/>
  <c r="W29" i="11" s="1"/>
  <c r="Z28" i="11"/>
  <c r="Z29" i="11" l="1"/>
  <c r="AV31" i="11"/>
  <c r="AT30" i="11"/>
  <c r="L30" i="11" s="1"/>
  <c r="S30" i="11" l="1"/>
  <c r="U30" i="11" s="1"/>
  <c r="W30" i="11" s="1"/>
  <c r="N30" i="11"/>
  <c r="AT31" i="11"/>
  <c r="L31" i="11" s="1"/>
  <c r="S31" i="11" s="1"/>
  <c r="U31" i="11" s="1"/>
  <c r="W31" i="11" s="1"/>
  <c r="AV32" i="11"/>
  <c r="Z30" i="11"/>
  <c r="Z31" i="11" l="1"/>
  <c r="AV33" i="11"/>
  <c r="AT32" i="11"/>
  <c r="L32" i="11" s="1"/>
  <c r="S32" i="11" s="1"/>
  <c r="U32" i="11" s="1"/>
  <c r="W32" i="11" s="1"/>
  <c r="AV34" i="11" l="1"/>
  <c r="AT33" i="11"/>
  <c r="L33" i="11" s="1"/>
  <c r="Z32" i="11"/>
  <c r="S33" i="11" l="1"/>
  <c r="U33" i="11" s="1"/>
  <c r="W33" i="11" s="1"/>
  <c r="N33" i="11"/>
  <c r="AV35" i="11"/>
  <c r="AT34" i="11"/>
  <c r="L34" i="11" s="1"/>
  <c r="S34" i="11" s="1"/>
  <c r="U34" i="11" s="1"/>
  <c r="W34" i="11" s="1"/>
  <c r="AV36" i="11" l="1"/>
  <c r="AT35" i="11"/>
  <c r="L35" i="11" s="1"/>
  <c r="S35" i="11" s="1"/>
  <c r="U35" i="11" s="1"/>
  <c r="W35" i="11" s="1"/>
  <c r="Z33" i="11"/>
  <c r="Z34" i="11" s="1"/>
  <c r="Z35" i="11" l="1"/>
  <c r="AV37" i="11"/>
  <c r="AT36" i="11"/>
  <c r="L36" i="11" s="1"/>
  <c r="S36" i="11" s="1"/>
  <c r="U36" i="11" s="1"/>
  <c r="W36" i="11" s="1"/>
  <c r="AV38" i="11" l="1"/>
  <c r="AT37" i="11"/>
  <c r="L37" i="11" s="1"/>
  <c r="Z36" i="11"/>
  <c r="S37" i="11" l="1"/>
  <c r="U37" i="11" s="1"/>
  <c r="W37" i="11" s="1"/>
  <c r="N37" i="11"/>
  <c r="Z37" i="11"/>
  <c r="AV39" i="11"/>
  <c r="AT38" i="11"/>
  <c r="L38" i="11" s="1"/>
  <c r="S38" i="11" s="1"/>
  <c r="U38" i="11" s="1"/>
  <c r="W38" i="11" s="1"/>
  <c r="AV40" i="11" l="1"/>
  <c r="AT39" i="11"/>
  <c r="L39" i="11" s="1"/>
  <c r="S39" i="11" s="1"/>
  <c r="U39" i="11" s="1"/>
  <c r="W39" i="11" s="1"/>
  <c r="Z38" i="11"/>
  <c r="Z39" i="11" l="1"/>
  <c r="AV41" i="11"/>
  <c r="AT40" i="11"/>
  <c r="L40" i="11" s="1"/>
  <c r="S40" i="11" l="1"/>
  <c r="U40" i="11" s="1"/>
  <c r="W40" i="11" s="1"/>
  <c r="N40" i="11"/>
  <c r="N44" i="11" s="1"/>
  <c r="AV42" i="11"/>
  <c r="AT41" i="11"/>
  <c r="L41" i="11" s="1"/>
  <c r="S41" i="11" s="1"/>
  <c r="U41" i="11" s="1"/>
  <c r="W41" i="11" s="1"/>
  <c r="Z40" i="11"/>
  <c r="Z41" i="11" l="1"/>
  <c r="AV43" i="11"/>
  <c r="AT42" i="11"/>
  <c r="L42" i="11" s="1"/>
  <c r="S42" i="11" s="1"/>
  <c r="U42" i="11" s="1"/>
  <c r="W42" i="11" s="1"/>
  <c r="Z42" i="11" l="1"/>
  <c r="AT43" i="11"/>
  <c r="L43" i="11" s="1"/>
  <c r="AV12" i="10"/>
  <c r="AV13" i="10" s="1"/>
  <c r="AV14" i="10" l="1"/>
  <c r="AT13" i="10"/>
  <c r="L13" i="10" s="1"/>
  <c r="N13" i="10" s="1"/>
  <c r="S43" i="11"/>
  <c r="L44" i="11"/>
  <c r="S13" i="10" l="1"/>
  <c r="U43" i="11"/>
  <c r="S44" i="11"/>
  <c r="D17" i="15" s="1"/>
  <c r="AV15" i="10"/>
  <c r="AT14" i="10"/>
  <c r="L14" i="10" s="1"/>
  <c r="S14" i="10" s="1"/>
  <c r="U14" i="10" s="1"/>
  <c r="W43" i="11" l="1"/>
  <c r="Z43" i="11"/>
  <c r="AV16" i="10"/>
  <c r="AT15" i="10"/>
  <c r="L15" i="10" s="1"/>
  <c r="S15" i="10" s="1"/>
  <c r="U15" i="10" s="1"/>
  <c r="U13" i="10"/>
  <c r="W13" i="10" s="1"/>
  <c r="W14" i="10" s="1"/>
  <c r="AV17" i="10" l="1"/>
  <c r="AT16" i="10"/>
  <c r="L16" i="10" s="1"/>
  <c r="W15" i="10"/>
  <c r="E17" i="15"/>
  <c r="W46" i="11"/>
  <c r="W49" i="11" s="1"/>
  <c r="S16" i="10" l="1"/>
  <c r="N16" i="10"/>
  <c r="AJ49" i="11"/>
  <c r="AK49" i="11" s="1"/>
  <c r="AL49" i="11" s="1"/>
  <c r="AM49" i="11" s="1"/>
  <c r="X51" i="11" s="1"/>
  <c r="W48" i="10"/>
  <c r="Z12" i="10" s="1"/>
  <c r="Z13" i="10" s="1"/>
  <c r="Z14" i="10" s="1"/>
  <c r="Z15" i="10" s="1"/>
  <c r="AV18" i="10"/>
  <c r="AT17" i="10"/>
  <c r="L17" i="10" s="1"/>
  <c r="S17" i="10" s="1"/>
  <c r="U17" i="10" s="1"/>
  <c r="AV19" i="10" l="1"/>
  <c r="AT18" i="10"/>
  <c r="L18" i="10" s="1"/>
  <c r="U16" i="10"/>
  <c r="W16" i="10" s="1"/>
  <c r="W17" i="10" s="1"/>
  <c r="Z16" i="10" l="1"/>
  <c r="Z17" i="10" s="1"/>
  <c r="S18" i="10"/>
  <c r="AV20" i="10"/>
  <c r="AT19" i="10"/>
  <c r="L19" i="10" s="1"/>
  <c r="S19" i="10" s="1"/>
  <c r="U19" i="10" s="1"/>
  <c r="U18" i="10" l="1"/>
  <c r="W18" i="10" s="1"/>
  <c r="W19" i="10" s="1"/>
  <c r="Z18" i="10"/>
  <c r="Z19" i="10" s="1"/>
  <c r="AV21" i="10"/>
  <c r="AT20" i="10"/>
  <c r="L20" i="10" s="1"/>
  <c r="N20" i="10" s="1"/>
  <c r="AV22" i="10" l="1"/>
  <c r="AT21" i="10"/>
  <c r="L21" i="10" s="1"/>
  <c r="S21" i="10" s="1"/>
  <c r="U21" i="10" s="1"/>
  <c r="S20" i="10"/>
  <c r="U20" i="10" l="1"/>
  <c r="AV23" i="10"/>
  <c r="AT22" i="10"/>
  <c r="L22" i="10" s="1"/>
  <c r="S22" i="10" s="1"/>
  <c r="U22" i="10" s="1"/>
  <c r="AV24" i="10" l="1"/>
  <c r="AT23" i="10"/>
  <c r="L23" i="10" s="1"/>
  <c r="W20" i="10"/>
  <c r="W21" i="10" s="1"/>
  <c r="W22" i="10" s="1"/>
  <c r="Z20" i="10"/>
  <c r="Z21" i="10" s="1"/>
  <c r="Z22" i="10" s="1"/>
  <c r="S23" i="10" l="1"/>
  <c r="U23" i="10" s="1"/>
  <c r="W23" i="10" s="1"/>
  <c r="N23" i="10"/>
  <c r="AV25" i="10"/>
  <c r="AT24" i="10"/>
  <c r="L24" i="10" s="1"/>
  <c r="S24" i="10" s="1"/>
  <c r="U24" i="10" s="1"/>
  <c r="Z23" i="10" l="1"/>
  <c r="Z24" i="10" s="1"/>
  <c r="W24" i="10"/>
  <c r="AV26" i="10"/>
  <c r="AT25" i="10"/>
  <c r="L25" i="10" s="1"/>
  <c r="S25" i="10" s="1"/>
  <c r="U25" i="10" s="1"/>
  <c r="W25" i="10" s="1"/>
  <c r="AV27" i="10" l="1"/>
  <c r="AT26" i="10"/>
  <c r="L26" i="10" s="1"/>
  <c r="S26" i="10" s="1"/>
  <c r="U26" i="10" s="1"/>
  <c r="W26" i="10" s="1"/>
  <c r="Z25" i="10"/>
  <c r="Z26" i="10" l="1"/>
  <c r="AV28" i="10"/>
  <c r="AT27" i="10"/>
  <c r="L27" i="10" s="1"/>
  <c r="S27" i="10" l="1"/>
  <c r="U27" i="10" s="1"/>
  <c r="W27" i="10" s="1"/>
  <c r="N27" i="10"/>
  <c r="AV29" i="10"/>
  <c r="AT28" i="10"/>
  <c r="L28" i="10" s="1"/>
  <c r="S28" i="10" s="1"/>
  <c r="U28" i="10" s="1"/>
  <c r="W28" i="10" s="1"/>
  <c r="Z27" i="10"/>
  <c r="Z28" i="10" l="1"/>
  <c r="AV30" i="10"/>
  <c r="AT29" i="10"/>
  <c r="L29" i="10" s="1"/>
  <c r="S29" i="10" s="1"/>
  <c r="U29" i="10" s="1"/>
  <c r="W29" i="10" s="1"/>
  <c r="AV31" i="10" l="1"/>
  <c r="AT30" i="10"/>
  <c r="L30" i="10" s="1"/>
  <c r="Z29" i="10"/>
  <c r="S30" i="10" l="1"/>
  <c r="U30" i="10" s="1"/>
  <c r="W30" i="10" s="1"/>
  <c r="N30" i="10"/>
  <c r="AV32" i="10"/>
  <c r="AT31" i="10"/>
  <c r="L31" i="10" s="1"/>
  <c r="S31" i="10" s="1"/>
  <c r="U31" i="10" s="1"/>
  <c r="AV33" i="10" l="1"/>
  <c r="AT32" i="10"/>
  <c r="L32" i="10" s="1"/>
  <c r="S32" i="10" s="1"/>
  <c r="U32" i="10" s="1"/>
  <c r="W31" i="10"/>
  <c r="Z30" i="10"/>
  <c r="Z31" i="10" s="1"/>
  <c r="Z32" i="10" s="1"/>
  <c r="W32" i="10" l="1"/>
  <c r="AV34" i="10"/>
  <c r="AT33" i="10"/>
  <c r="L33" i="10" s="1"/>
  <c r="S33" i="10" s="1"/>
  <c r="U33" i="10" s="1"/>
  <c r="W33" i="10" s="1"/>
  <c r="AV35" i="10" l="1"/>
  <c r="AT34" i="10"/>
  <c r="L34" i="10" s="1"/>
  <c r="Z33" i="10"/>
  <c r="S34" i="10" l="1"/>
  <c r="U34" i="10" s="1"/>
  <c r="W34" i="10" s="1"/>
  <c r="N34" i="10"/>
  <c r="Z34" i="10"/>
  <c r="AV36" i="10"/>
  <c r="AT35" i="10"/>
  <c r="L35" i="10" s="1"/>
  <c r="S35" i="10" s="1"/>
  <c r="U35" i="10" s="1"/>
  <c r="W35" i="10" s="1"/>
  <c r="AV37" i="10" l="1"/>
  <c r="AT36" i="10"/>
  <c r="L36" i="10" s="1"/>
  <c r="S36" i="10" s="1"/>
  <c r="U36" i="10" s="1"/>
  <c r="W36" i="10" s="1"/>
  <c r="Z35" i="10"/>
  <c r="Z36" i="10" l="1"/>
  <c r="AV38" i="10"/>
  <c r="AT37" i="10"/>
  <c r="L37" i="10" s="1"/>
  <c r="S37" i="10" l="1"/>
  <c r="U37" i="10" s="1"/>
  <c r="W37" i="10" s="1"/>
  <c r="N37" i="10"/>
  <c r="AV39" i="10"/>
  <c r="AT38" i="10"/>
  <c r="L38" i="10" s="1"/>
  <c r="S38" i="10" s="1"/>
  <c r="U38" i="10" s="1"/>
  <c r="W38" i="10" s="1"/>
  <c r="Z37" i="10"/>
  <c r="AV40" i="10" l="1"/>
  <c r="AT39" i="10"/>
  <c r="L39" i="10" s="1"/>
  <c r="S39" i="10" s="1"/>
  <c r="U39" i="10" s="1"/>
  <c r="W39" i="10" s="1"/>
  <c r="Z38" i="10"/>
  <c r="Z39" i="10" l="1"/>
  <c r="AV41" i="10"/>
  <c r="AT40" i="10"/>
  <c r="L40" i="10" s="1"/>
  <c r="S40" i="10" s="1"/>
  <c r="U40" i="10" s="1"/>
  <c r="W40" i="10" s="1"/>
  <c r="AV42" i="10" l="1"/>
  <c r="AT41" i="10"/>
  <c r="L41" i="10" s="1"/>
  <c r="Z40" i="10"/>
  <c r="S41" i="10" l="1"/>
  <c r="U41" i="10" s="1"/>
  <c r="W41" i="10" s="1"/>
  <c r="N41" i="10"/>
  <c r="N44" i="10" s="1"/>
  <c r="AV43" i="10"/>
  <c r="AT42" i="10"/>
  <c r="L42" i="10" s="1"/>
  <c r="S42" i="10" s="1"/>
  <c r="U42" i="10" s="1"/>
  <c r="W42" i="10" s="1"/>
  <c r="Z41" i="10" l="1"/>
  <c r="Z42" i="10" s="1"/>
  <c r="AT43" i="10"/>
  <c r="L43" i="10" s="1"/>
  <c r="AV12" i="9"/>
  <c r="AV13" i="9" s="1"/>
  <c r="AV14" i="9" l="1"/>
  <c r="AT13" i="9"/>
  <c r="L13" i="9" s="1"/>
  <c r="S43" i="10"/>
  <c r="L44" i="10"/>
  <c r="S13" i="9" l="1"/>
  <c r="N13" i="9"/>
  <c r="U43" i="10"/>
  <c r="S44" i="10"/>
  <c r="D18" i="15" s="1"/>
  <c r="AT14" i="9"/>
  <c r="L14" i="9" s="1"/>
  <c r="S14" i="9" s="1"/>
  <c r="U14" i="9" s="1"/>
  <c r="AV15" i="9"/>
  <c r="W43" i="10" l="1"/>
  <c r="Z43" i="10"/>
  <c r="AV16" i="9"/>
  <c r="AT15" i="9"/>
  <c r="L15" i="9" s="1"/>
  <c r="S15" i="9" s="1"/>
  <c r="U15" i="9" s="1"/>
  <c r="U13" i="9"/>
  <c r="W13" i="9" s="1"/>
  <c r="W14" i="9" s="1"/>
  <c r="W15" i="9" s="1"/>
  <c r="W46" i="10" l="1"/>
  <c r="W49" i="10" s="1"/>
  <c r="E18" i="15"/>
  <c r="AV17" i="9"/>
  <c r="AT16" i="9"/>
  <c r="L16" i="9" s="1"/>
  <c r="S16" i="9" s="1"/>
  <c r="AV18" i="9" l="1"/>
  <c r="AT17" i="9"/>
  <c r="L17" i="9" s="1"/>
  <c r="N17" i="9" s="1"/>
  <c r="U16" i="9"/>
  <c r="W16" i="9" s="1"/>
  <c r="W48" i="9"/>
  <c r="Z12" i="9" s="1"/>
  <c r="Z13" i="9" s="1"/>
  <c r="Z14" i="9" s="1"/>
  <c r="Z15" i="9" s="1"/>
  <c r="AJ49" i="10"/>
  <c r="AK49" i="10" l="1"/>
  <c r="AL49" i="10" s="1"/>
  <c r="AM49" i="10" s="1"/>
  <c r="X51" i="10" s="1"/>
  <c r="S17" i="9"/>
  <c r="Z16" i="9"/>
  <c r="AV19" i="9"/>
  <c r="AT18" i="9"/>
  <c r="L18" i="9" s="1"/>
  <c r="S18" i="9" s="1"/>
  <c r="U18" i="9" s="1"/>
  <c r="U17" i="9" l="1"/>
  <c r="W17" i="9" s="1"/>
  <c r="W18" i="9" s="1"/>
  <c r="AV20" i="9"/>
  <c r="AT19" i="9"/>
  <c r="L19" i="9" s="1"/>
  <c r="S19" i="9" s="1"/>
  <c r="U19" i="9" s="1"/>
  <c r="W19" i="9" s="1"/>
  <c r="Z17" i="9"/>
  <c r="Z18" i="9" s="1"/>
  <c r="AV21" i="9" l="1"/>
  <c r="AT20" i="9"/>
  <c r="L20" i="9" s="1"/>
  <c r="Z19" i="9"/>
  <c r="S20" i="9" l="1"/>
  <c r="N20" i="9"/>
  <c r="AV22" i="9"/>
  <c r="AT21" i="9"/>
  <c r="L21" i="9" s="1"/>
  <c r="S21" i="9" s="1"/>
  <c r="U21" i="9" s="1"/>
  <c r="AV23" i="9" l="1"/>
  <c r="AT22" i="9"/>
  <c r="L22" i="9" s="1"/>
  <c r="S22" i="9" s="1"/>
  <c r="U22" i="9" s="1"/>
  <c r="U20" i="9"/>
  <c r="W20" i="9" l="1"/>
  <c r="W21" i="9" s="1"/>
  <c r="W22" i="9" s="1"/>
  <c r="Z20" i="9"/>
  <c r="Z21" i="9" s="1"/>
  <c r="Z22" i="9" s="1"/>
  <c r="AV24" i="9"/>
  <c r="AT23" i="9"/>
  <c r="L23" i="9" s="1"/>
  <c r="S23" i="9" s="1"/>
  <c r="U23" i="9" s="1"/>
  <c r="Z23" i="9" l="1"/>
  <c r="AV25" i="9"/>
  <c r="AT24" i="9"/>
  <c r="L24" i="9" s="1"/>
  <c r="W23" i="9"/>
  <c r="S24" i="9" l="1"/>
  <c r="U24" i="9" s="1"/>
  <c r="N24" i="9"/>
  <c r="W24" i="9"/>
  <c r="Z24" i="9"/>
  <c r="AV26" i="9"/>
  <c r="AT25" i="9"/>
  <c r="L25" i="9" s="1"/>
  <c r="S25" i="9" s="1"/>
  <c r="U25" i="9" s="1"/>
  <c r="W25" i="9" s="1"/>
  <c r="AV27" i="9" l="1"/>
  <c r="AT26" i="9"/>
  <c r="L26" i="9" s="1"/>
  <c r="S26" i="9" s="1"/>
  <c r="U26" i="9" s="1"/>
  <c r="W26" i="9" s="1"/>
  <c r="Z25" i="9"/>
  <c r="Z26" i="9" l="1"/>
  <c r="AV28" i="9"/>
  <c r="AT27" i="9"/>
  <c r="L27" i="9" s="1"/>
  <c r="S27" i="9" l="1"/>
  <c r="U27" i="9" s="1"/>
  <c r="W27" i="9" s="1"/>
  <c r="N27" i="9"/>
  <c r="AV29" i="9"/>
  <c r="AT28" i="9"/>
  <c r="L28" i="9" s="1"/>
  <c r="S28" i="9" s="1"/>
  <c r="U28" i="9" s="1"/>
  <c r="W28" i="9" s="1"/>
  <c r="Z27" i="9"/>
  <c r="AV30" i="9" l="1"/>
  <c r="AT29" i="9"/>
  <c r="L29" i="9" s="1"/>
  <c r="S29" i="9" s="1"/>
  <c r="U29" i="9" s="1"/>
  <c r="W29" i="9" s="1"/>
  <c r="Z28" i="9"/>
  <c r="Z29" i="9" l="1"/>
  <c r="AV31" i="9"/>
  <c r="AT30" i="9"/>
  <c r="L30" i="9" s="1"/>
  <c r="S30" i="9" s="1"/>
  <c r="U30" i="9" s="1"/>
  <c r="W30" i="9" s="1"/>
  <c r="AV32" i="9" l="1"/>
  <c r="AT31" i="9"/>
  <c r="L31" i="9" s="1"/>
  <c r="Z30" i="9"/>
  <c r="S31" i="9" l="1"/>
  <c r="U31" i="9" s="1"/>
  <c r="W31" i="9" s="1"/>
  <c r="N31" i="9"/>
  <c r="Z31" i="9"/>
  <c r="AV33" i="9"/>
  <c r="AT32" i="9"/>
  <c r="L32" i="9" s="1"/>
  <c r="S32" i="9" s="1"/>
  <c r="U32" i="9" s="1"/>
  <c r="W32" i="9" s="1"/>
  <c r="AV34" i="9" l="1"/>
  <c r="AT33" i="9"/>
  <c r="L33" i="9" s="1"/>
  <c r="S33" i="9" s="1"/>
  <c r="U33" i="9" s="1"/>
  <c r="W33" i="9" s="1"/>
  <c r="Z32" i="9"/>
  <c r="Z33" i="9" l="1"/>
  <c r="AV35" i="9"/>
  <c r="AT34" i="9"/>
  <c r="L34" i="9" s="1"/>
  <c r="S34" i="9" l="1"/>
  <c r="U34" i="9" s="1"/>
  <c r="W34" i="9" s="1"/>
  <c r="N34" i="9"/>
  <c r="AV36" i="9"/>
  <c r="AT35" i="9"/>
  <c r="L35" i="9" s="1"/>
  <c r="S35" i="9" s="1"/>
  <c r="U35" i="9" s="1"/>
  <c r="W35" i="9" s="1"/>
  <c r="Z34" i="9"/>
  <c r="AV37" i="9" l="1"/>
  <c r="AT36" i="9"/>
  <c r="L36" i="9" s="1"/>
  <c r="S36" i="9" s="1"/>
  <c r="U36" i="9" s="1"/>
  <c r="W36" i="9" s="1"/>
  <c r="Z35" i="9"/>
  <c r="Z36" i="9" l="1"/>
  <c r="AV38" i="9"/>
  <c r="AT37" i="9"/>
  <c r="L37" i="9" s="1"/>
  <c r="S37" i="9" s="1"/>
  <c r="U37" i="9" s="1"/>
  <c r="W37" i="9" s="1"/>
  <c r="AV39" i="9" l="1"/>
  <c r="AT38" i="9"/>
  <c r="L38" i="9" s="1"/>
  <c r="Z37" i="9"/>
  <c r="S38" i="9" l="1"/>
  <c r="U38" i="9" s="1"/>
  <c r="W38" i="9" s="1"/>
  <c r="N38" i="9"/>
  <c r="Z38" i="9"/>
  <c r="AV40" i="9"/>
  <c r="AT39" i="9"/>
  <c r="L39" i="9" s="1"/>
  <c r="S39" i="9" s="1"/>
  <c r="U39" i="9" s="1"/>
  <c r="W39" i="9" s="1"/>
  <c r="AV41" i="9" l="1"/>
  <c r="AT40" i="9"/>
  <c r="L40" i="9" s="1"/>
  <c r="S40" i="9" s="1"/>
  <c r="U40" i="9" s="1"/>
  <c r="W40" i="9" s="1"/>
  <c r="Z39" i="9"/>
  <c r="Z40" i="9" l="1"/>
  <c r="AV42" i="9"/>
  <c r="AT41" i="9"/>
  <c r="L41" i="9" s="1"/>
  <c r="S41" i="9" l="1"/>
  <c r="U41" i="9" s="1"/>
  <c r="W41" i="9" s="1"/>
  <c r="N41" i="9"/>
  <c r="N44" i="9" s="1"/>
  <c r="AV43" i="9"/>
  <c r="AT42" i="9"/>
  <c r="L42" i="9" s="1"/>
  <c r="S42" i="9" s="1"/>
  <c r="U42" i="9" s="1"/>
  <c r="W42" i="9" s="1"/>
  <c r="Z41" i="9" l="1"/>
  <c r="Z42" i="9" s="1"/>
  <c r="AV12" i="8"/>
  <c r="AV13" i="8" s="1"/>
  <c r="AT43" i="9"/>
  <c r="L43" i="9" s="1"/>
  <c r="S43" i="9" l="1"/>
  <c r="L44" i="9"/>
  <c r="AV14" i="8"/>
  <c r="AT13" i="8"/>
  <c r="L13" i="8" s="1"/>
  <c r="AV15" i="8" l="1"/>
  <c r="AT14" i="8"/>
  <c r="L14" i="8" s="1"/>
  <c r="S14" i="8" s="1"/>
  <c r="U14" i="8" s="1"/>
  <c r="S13" i="8"/>
  <c r="U43" i="9"/>
  <c r="S44" i="9"/>
  <c r="D19" i="15" s="1"/>
  <c r="U13" i="8" l="1"/>
  <c r="W13" i="8" s="1"/>
  <c r="W14" i="8" s="1"/>
  <c r="AV16" i="8"/>
  <c r="AT15" i="8"/>
  <c r="L15" i="8" s="1"/>
  <c r="N15" i="8" s="1"/>
  <c r="W46" i="9" l="1"/>
  <c r="W49" i="9" s="1"/>
  <c r="E19" i="15"/>
  <c r="S15" i="8"/>
  <c r="AP15" i="8"/>
  <c r="O15" i="8" s="1"/>
  <c r="O44" i="8" s="1"/>
  <c r="AV17" i="8"/>
  <c r="AT16" i="8"/>
  <c r="L16" i="8" s="1"/>
  <c r="S16" i="8" s="1"/>
  <c r="U16" i="8" s="1"/>
  <c r="U15" i="8" l="1"/>
  <c r="W15" i="8" s="1"/>
  <c r="W16" i="8" s="1"/>
  <c r="AV18" i="8"/>
  <c r="AT17" i="8"/>
  <c r="L17" i="8" s="1"/>
  <c r="S17" i="8" s="1"/>
  <c r="U17" i="8" s="1"/>
  <c r="AJ49" i="9"/>
  <c r="W48" i="8"/>
  <c r="Z12" i="8" s="1"/>
  <c r="Z13" i="8" s="1"/>
  <c r="Z14" i="8" s="1"/>
  <c r="Z15" i="8" s="1"/>
  <c r="Z16" i="8" s="1"/>
  <c r="Z17" i="8" l="1"/>
  <c r="W17" i="8"/>
  <c r="AV19" i="8"/>
  <c r="AT18" i="8"/>
  <c r="L18" i="8" s="1"/>
  <c r="AK49" i="9"/>
  <c r="AL49" i="9" s="1"/>
  <c r="AM49" i="9" s="1"/>
  <c r="X51" i="9" s="1"/>
  <c r="S18" i="8" l="1"/>
  <c r="N18" i="8"/>
  <c r="AV20" i="8"/>
  <c r="AT19" i="8"/>
  <c r="L19" i="8" s="1"/>
  <c r="S19" i="8" s="1"/>
  <c r="U19" i="8" s="1"/>
  <c r="AV21" i="8" l="1"/>
  <c r="AT20" i="8"/>
  <c r="L20" i="8" s="1"/>
  <c r="U18" i="8"/>
  <c r="S20" i="8" l="1"/>
  <c r="Z18" i="8"/>
  <c r="Z19" i="8" s="1"/>
  <c r="W18" i="8"/>
  <c r="W19" i="8" s="1"/>
  <c r="AV22" i="8"/>
  <c r="AT21" i="8"/>
  <c r="L21" i="8" s="1"/>
  <c r="S21" i="8" s="1"/>
  <c r="U21" i="8" s="1"/>
  <c r="AV23" i="8" l="1"/>
  <c r="AT22" i="8"/>
  <c r="L22" i="8" s="1"/>
  <c r="U20" i="8"/>
  <c r="W20" i="8" s="1"/>
  <c r="W21" i="8" s="1"/>
  <c r="S22" i="8" l="1"/>
  <c r="U22" i="8" s="1"/>
  <c r="N22" i="8"/>
  <c r="Z20" i="8"/>
  <c r="Z21" i="8" s="1"/>
  <c r="Z22" i="8" s="1"/>
  <c r="AV24" i="8"/>
  <c r="AT23" i="8"/>
  <c r="L23" i="8" s="1"/>
  <c r="S23" i="8" s="1"/>
  <c r="U23" i="8" s="1"/>
  <c r="W22" i="8"/>
  <c r="W23" i="8" l="1"/>
  <c r="AV25" i="8"/>
  <c r="AT24" i="8"/>
  <c r="L24" i="8" s="1"/>
  <c r="S24" i="8" s="1"/>
  <c r="U24" i="8" s="1"/>
  <c r="W24" i="8" s="1"/>
  <c r="Z23" i="8"/>
  <c r="Z24" i="8" l="1"/>
  <c r="AV26" i="8"/>
  <c r="AT25" i="8"/>
  <c r="L25" i="8" s="1"/>
  <c r="S25" i="8" l="1"/>
  <c r="U25" i="8" s="1"/>
  <c r="W25" i="8" s="1"/>
  <c r="N25" i="8"/>
  <c r="AV27" i="8"/>
  <c r="AT26" i="8"/>
  <c r="L26" i="8" s="1"/>
  <c r="S26" i="8" s="1"/>
  <c r="U26" i="8" s="1"/>
  <c r="W26" i="8" s="1"/>
  <c r="Z25" i="8"/>
  <c r="AT27" i="8" l="1"/>
  <c r="L27" i="8" s="1"/>
  <c r="S27" i="8" s="1"/>
  <c r="U27" i="8" s="1"/>
  <c r="W27" i="8" s="1"/>
  <c r="AV28" i="8"/>
  <c r="Z26" i="8"/>
  <c r="Z27" i="8" l="1"/>
  <c r="AV29" i="8"/>
  <c r="AT28" i="8"/>
  <c r="L28" i="8" s="1"/>
  <c r="S28" i="8" s="1"/>
  <c r="U28" i="8" s="1"/>
  <c r="W28" i="8" s="1"/>
  <c r="AV30" i="8" l="1"/>
  <c r="AT29" i="8"/>
  <c r="L29" i="8" s="1"/>
  <c r="Z28" i="8"/>
  <c r="S29" i="8" l="1"/>
  <c r="U29" i="8" s="1"/>
  <c r="W29" i="8" s="1"/>
  <c r="N29" i="8"/>
  <c r="Z29" i="8"/>
  <c r="AV31" i="8"/>
  <c r="AT30" i="8"/>
  <c r="L30" i="8" s="1"/>
  <c r="S30" i="8" s="1"/>
  <c r="U30" i="8" s="1"/>
  <c r="W30" i="8" s="1"/>
  <c r="AV32" i="8" l="1"/>
  <c r="AT31" i="8"/>
  <c r="L31" i="8" s="1"/>
  <c r="S31" i="8" s="1"/>
  <c r="U31" i="8" s="1"/>
  <c r="W31" i="8" s="1"/>
  <c r="Z30" i="8"/>
  <c r="Z31" i="8" l="1"/>
  <c r="AV33" i="8"/>
  <c r="AT32" i="8"/>
  <c r="L32" i="8" s="1"/>
  <c r="S32" i="8" l="1"/>
  <c r="U32" i="8" s="1"/>
  <c r="W32" i="8" s="1"/>
  <c r="N32" i="8"/>
  <c r="AV34" i="8"/>
  <c r="AT33" i="8"/>
  <c r="L33" i="8" s="1"/>
  <c r="S33" i="8" s="1"/>
  <c r="U33" i="8" s="1"/>
  <c r="W33" i="8" s="1"/>
  <c r="Z32" i="8"/>
  <c r="AV35" i="8" l="1"/>
  <c r="AT34" i="8"/>
  <c r="L34" i="8" s="1"/>
  <c r="S34" i="8" s="1"/>
  <c r="U34" i="8" s="1"/>
  <c r="W34" i="8" s="1"/>
  <c r="Z33" i="8"/>
  <c r="Z34" i="8" l="1"/>
  <c r="AV36" i="8"/>
  <c r="AT35" i="8"/>
  <c r="L35" i="8" s="1"/>
  <c r="S35" i="8" s="1"/>
  <c r="U35" i="8" s="1"/>
  <c r="W35" i="8" s="1"/>
  <c r="AV37" i="8" l="1"/>
  <c r="AT36" i="8"/>
  <c r="L36" i="8" s="1"/>
  <c r="Z35" i="8"/>
  <c r="S36" i="8" l="1"/>
  <c r="U36" i="8" s="1"/>
  <c r="W36" i="8" s="1"/>
  <c r="N36" i="8"/>
  <c r="Z36" i="8"/>
  <c r="AT37" i="8"/>
  <c r="L37" i="8" s="1"/>
  <c r="S37" i="8" s="1"/>
  <c r="U37" i="8" s="1"/>
  <c r="W37" i="8" s="1"/>
  <c r="AV38" i="8"/>
  <c r="AV39" i="8" l="1"/>
  <c r="AT38" i="8"/>
  <c r="L38" i="8" s="1"/>
  <c r="S38" i="8" s="1"/>
  <c r="U38" i="8" s="1"/>
  <c r="W38" i="8" s="1"/>
  <c r="Z37" i="8"/>
  <c r="Z38" i="8" l="1"/>
  <c r="AV40" i="8"/>
  <c r="AT39" i="8"/>
  <c r="L39" i="8" s="1"/>
  <c r="S39" i="8" l="1"/>
  <c r="U39" i="8" s="1"/>
  <c r="W39" i="8" s="1"/>
  <c r="N39" i="8"/>
  <c r="AV41" i="8"/>
  <c r="AT40" i="8"/>
  <c r="L40" i="8" s="1"/>
  <c r="S40" i="8" s="1"/>
  <c r="U40" i="8" s="1"/>
  <c r="W40" i="8" s="1"/>
  <c r="Z39" i="8"/>
  <c r="AV42" i="8" l="1"/>
  <c r="AT41" i="8"/>
  <c r="L41" i="8" s="1"/>
  <c r="S41" i="8" s="1"/>
  <c r="U41" i="8" s="1"/>
  <c r="W41" i="8" s="1"/>
  <c r="Z40" i="8"/>
  <c r="Z41" i="8" s="1"/>
  <c r="AV43" i="8" l="1"/>
  <c r="AT42" i="8"/>
  <c r="L42" i="8" s="1"/>
  <c r="S42" i="8" s="1"/>
  <c r="U42" i="8" s="1"/>
  <c r="W42" i="8" s="1"/>
  <c r="Z42" i="8" l="1"/>
  <c r="AT43" i="8"/>
  <c r="L43" i="8" s="1"/>
  <c r="N43" i="8" s="1"/>
  <c r="N44" i="8" s="1"/>
  <c r="AV12" i="7"/>
  <c r="AV13" i="7" s="1"/>
  <c r="AV14" i="7" l="1"/>
  <c r="AT13" i="7"/>
  <c r="L13" i="7" s="1"/>
  <c r="S43" i="8"/>
  <c r="L44" i="8"/>
  <c r="U43" i="8" l="1"/>
  <c r="S44" i="8"/>
  <c r="D20" i="15" s="1"/>
  <c r="S13" i="7"/>
  <c r="AP13" i="7"/>
  <c r="O13" i="7" s="1"/>
  <c r="O44" i="7" s="1"/>
  <c r="AV15" i="7"/>
  <c r="AT14" i="7"/>
  <c r="L14" i="7" s="1"/>
  <c r="S14" i="7" s="1"/>
  <c r="U14" i="7" s="1"/>
  <c r="W43" i="8" l="1"/>
  <c r="Z43" i="8"/>
  <c r="U13" i="7"/>
  <c r="W13" i="7" s="1"/>
  <c r="W14" i="7" s="1"/>
  <c r="AT15" i="7"/>
  <c r="L15" i="7" s="1"/>
  <c r="AV16" i="7"/>
  <c r="W46" i="8" l="1"/>
  <c r="W49" i="8" s="1"/>
  <c r="E20" i="15"/>
  <c r="AV17" i="7"/>
  <c r="AT16" i="7"/>
  <c r="L16" i="7" s="1"/>
  <c r="S15" i="7"/>
  <c r="N15" i="7"/>
  <c r="AV18" i="7" l="1"/>
  <c r="AT17" i="7"/>
  <c r="L17" i="7" s="1"/>
  <c r="S17" i="7" s="1"/>
  <c r="U17" i="7" s="1"/>
  <c r="U15" i="7"/>
  <c r="W15" i="7" s="1"/>
  <c r="W48" i="7"/>
  <c r="Z12" i="7" s="1"/>
  <c r="Z13" i="7" s="1"/>
  <c r="Z14" i="7" s="1"/>
  <c r="AJ49" i="8"/>
  <c r="S16" i="7"/>
  <c r="U16" i="7" s="1"/>
  <c r="AK49" i="8" l="1"/>
  <c r="AL49" i="8" s="1"/>
  <c r="AM49" i="8" s="1"/>
  <c r="X51" i="8" s="1"/>
  <c r="AV19" i="7"/>
  <c r="AT18" i="7"/>
  <c r="L18" i="7" s="1"/>
  <c r="S18" i="7" s="1"/>
  <c r="U18" i="7" s="1"/>
  <c r="W16" i="7"/>
  <c r="W17" i="7" s="1"/>
  <c r="Z15" i="7"/>
  <c r="Z16" i="7" s="1"/>
  <c r="Z17" i="7" s="1"/>
  <c r="Z18" i="7" l="1"/>
  <c r="AV20" i="7"/>
  <c r="AT19" i="7"/>
  <c r="L19" i="7" s="1"/>
  <c r="N19" i="7" s="1"/>
  <c r="W18" i="7"/>
  <c r="S19" i="7" l="1"/>
  <c r="AV21" i="7"/>
  <c r="AT20" i="7"/>
  <c r="L20" i="7" s="1"/>
  <c r="S20" i="7" s="1"/>
  <c r="U20" i="7" s="1"/>
  <c r="AV22" i="7" l="1"/>
  <c r="AT21" i="7"/>
  <c r="L21" i="7" s="1"/>
  <c r="S21" i="7" s="1"/>
  <c r="U21" i="7" s="1"/>
  <c r="U19" i="7"/>
  <c r="Z19" i="7" l="1"/>
  <c r="Z20" i="7" s="1"/>
  <c r="Z21" i="7" s="1"/>
  <c r="W19" i="7"/>
  <c r="W20" i="7" s="1"/>
  <c r="W21" i="7" s="1"/>
  <c r="AV23" i="7"/>
  <c r="AT22" i="7"/>
  <c r="L22" i="7" s="1"/>
  <c r="AV24" i="7" l="1"/>
  <c r="AT23" i="7"/>
  <c r="L23" i="7" s="1"/>
  <c r="S23" i="7" s="1"/>
  <c r="U23" i="7" s="1"/>
  <c r="S22" i="7"/>
  <c r="N22" i="7"/>
  <c r="U22" i="7" l="1"/>
  <c r="AV25" i="7"/>
  <c r="AT24" i="7"/>
  <c r="L24" i="7" s="1"/>
  <c r="S24" i="7" s="1"/>
  <c r="U24" i="7" s="1"/>
  <c r="W22" i="7" l="1"/>
  <c r="W23" i="7" s="1"/>
  <c r="W24" i="7" s="1"/>
  <c r="Z22" i="7"/>
  <c r="Z23" i="7" s="1"/>
  <c r="Z24" i="7" s="1"/>
  <c r="AV26" i="7"/>
  <c r="AT25" i="7"/>
  <c r="L25" i="7" s="1"/>
  <c r="S25" i="7" s="1"/>
  <c r="U25" i="7" s="1"/>
  <c r="Z25" i="7" l="1"/>
  <c r="AV27" i="7"/>
  <c r="AT26" i="7"/>
  <c r="L26" i="7" s="1"/>
  <c r="W25" i="7"/>
  <c r="S26" i="7" l="1"/>
  <c r="U26" i="7" s="1"/>
  <c r="N26" i="7"/>
  <c r="W26" i="7"/>
  <c r="Z26" i="7"/>
  <c r="AV28" i="7"/>
  <c r="AT27" i="7"/>
  <c r="L27" i="7" s="1"/>
  <c r="S27" i="7" s="1"/>
  <c r="U27" i="7" s="1"/>
  <c r="W27" i="7" s="1"/>
  <c r="AV29" i="7" l="1"/>
  <c r="AT28" i="7"/>
  <c r="L28" i="7" s="1"/>
  <c r="S28" i="7" s="1"/>
  <c r="U28" i="7" s="1"/>
  <c r="W28" i="7" s="1"/>
  <c r="Z27" i="7"/>
  <c r="Z28" i="7" l="1"/>
  <c r="AV30" i="7"/>
  <c r="AT29" i="7"/>
  <c r="L29" i="7" s="1"/>
  <c r="AV31" i="7" l="1"/>
  <c r="AT30" i="7"/>
  <c r="L30" i="7" s="1"/>
  <c r="S30" i="7" s="1"/>
  <c r="U30" i="7" s="1"/>
  <c r="S29" i="7"/>
  <c r="U29" i="7" s="1"/>
  <c r="W29" i="7" s="1"/>
  <c r="N29" i="7"/>
  <c r="W30" i="7" l="1"/>
  <c r="Z29" i="7"/>
  <c r="Z30" i="7" s="1"/>
  <c r="AT31" i="7"/>
  <c r="L31" i="7" s="1"/>
  <c r="S31" i="7" s="1"/>
  <c r="U31" i="7" s="1"/>
  <c r="W31" i="7" s="1"/>
  <c r="AV32" i="7"/>
  <c r="AV33" i="7" l="1"/>
  <c r="AT32" i="7"/>
  <c r="L32" i="7" s="1"/>
  <c r="S32" i="7" s="1"/>
  <c r="U32" i="7" s="1"/>
  <c r="W32" i="7" s="1"/>
  <c r="Z31" i="7"/>
  <c r="Z32" i="7" l="1"/>
  <c r="AV34" i="7"/>
  <c r="AT33" i="7"/>
  <c r="L33" i="7" s="1"/>
  <c r="S33" i="7" l="1"/>
  <c r="U33" i="7" s="1"/>
  <c r="W33" i="7" s="1"/>
  <c r="N33" i="7"/>
  <c r="AV35" i="7"/>
  <c r="AT34" i="7"/>
  <c r="L34" i="7" s="1"/>
  <c r="S34" i="7" s="1"/>
  <c r="U34" i="7" s="1"/>
  <c r="W34" i="7" s="1"/>
  <c r="Z33" i="7"/>
  <c r="Z34" i="7" l="1"/>
  <c r="AV36" i="7"/>
  <c r="AT35" i="7"/>
  <c r="L35" i="7" s="1"/>
  <c r="S35" i="7" s="1"/>
  <c r="U35" i="7" s="1"/>
  <c r="W35" i="7" s="1"/>
  <c r="AV37" i="7" l="1"/>
  <c r="AT36" i="7"/>
  <c r="L36" i="7" s="1"/>
  <c r="Z35" i="7"/>
  <c r="S36" i="7" l="1"/>
  <c r="U36" i="7" s="1"/>
  <c r="W36" i="7" s="1"/>
  <c r="N36" i="7"/>
  <c r="AV38" i="7"/>
  <c r="AT37" i="7"/>
  <c r="L37" i="7" s="1"/>
  <c r="S37" i="7" s="1"/>
  <c r="U37" i="7" s="1"/>
  <c r="AV39" i="7" l="1"/>
  <c r="AT38" i="7"/>
  <c r="L38" i="7" s="1"/>
  <c r="S38" i="7" s="1"/>
  <c r="U38" i="7" s="1"/>
  <c r="W37" i="7"/>
  <c r="Z36" i="7"/>
  <c r="Z37" i="7" s="1"/>
  <c r="Z38" i="7" s="1"/>
  <c r="W38" i="7" l="1"/>
  <c r="AV40" i="7"/>
  <c r="AT39" i="7"/>
  <c r="L39" i="7" s="1"/>
  <c r="S39" i="7" s="1"/>
  <c r="U39" i="7" s="1"/>
  <c r="W39" i="7" s="1"/>
  <c r="AV41" i="7" l="1"/>
  <c r="AT40" i="7"/>
  <c r="L40" i="7" s="1"/>
  <c r="Z39" i="7"/>
  <c r="S40" i="7" l="1"/>
  <c r="U40" i="7" s="1"/>
  <c r="W40" i="7" s="1"/>
  <c r="N40" i="7"/>
  <c r="N44" i="7" s="1"/>
  <c r="Z40" i="7"/>
  <c r="AV42" i="7"/>
  <c r="AT41" i="7"/>
  <c r="L41" i="7" s="1"/>
  <c r="S41" i="7" s="1"/>
  <c r="U41" i="7" s="1"/>
  <c r="W41" i="7" s="1"/>
  <c r="Z41" i="7" l="1"/>
  <c r="AV43" i="7"/>
  <c r="AT42" i="7"/>
  <c r="L42" i="7" s="1"/>
  <c r="S42" i="7" s="1"/>
  <c r="U42" i="7" s="1"/>
  <c r="W42" i="7" s="1"/>
  <c r="Z42" i="7" l="1"/>
  <c r="AT43" i="7"/>
  <c r="L43" i="7" s="1"/>
  <c r="AV12" i="6"/>
  <c r="AV13" i="6" s="1"/>
  <c r="AV14" i="6" l="1"/>
  <c r="AT13" i="6"/>
  <c r="L13" i="6" s="1"/>
  <c r="S43" i="7"/>
  <c r="L44" i="7"/>
  <c r="S13" i="6" l="1"/>
  <c r="N13" i="6"/>
  <c r="U43" i="7"/>
  <c r="S44" i="7"/>
  <c r="D21" i="15" s="1"/>
  <c r="AV15" i="6"/>
  <c r="AT14" i="6"/>
  <c r="L14" i="6" s="1"/>
  <c r="S14" i="6" s="1"/>
  <c r="U14" i="6" s="1"/>
  <c r="AV16" i="6" l="1"/>
  <c r="AT15" i="6"/>
  <c r="L15" i="6" s="1"/>
  <c r="S15" i="6" s="1"/>
  <c r="U15" i="6" s="1"/>
  <c r="U13" i="6"/>
  <c r="W13" i="6" s="1"/>
  <c r="W14" i="6" s="1"/>
  <c r="E21" i="15" l="1"/>
  <c r="W46" i="7"/>
  <c r="W49" i="7" s="1"/>
  <c r="AT16" i="6"/>
  <c r="L16" i="6" s="1"/>
  <c r="AV17" i="6"/>
  <c r="W15" i="6"/>
  <c r="AV18" i="6" l="1"/>
  <c r="AT17" i="6"/>
  <c r="L17" i="6" s="1"/>
  <c r="AJ49" i="7"/>
  <c r="W48" i="6"/>
  <c r="Z12" i="6" s="1"/>
  <c r="Z13" i="6" s="1"/>
  <c r="Z14" i="6" s="1"/>
  <c r="Z15" i="6" s="1"/>
  <c r="S16" i="6"/>
  <c r="S17" i="6" l="1"/>
  <c r="U17" i="6" s="1"/>
  <c r="N17" i="6"/>
  <c r="AK49" i="7"/>
  <c r="AL49" i="7" s="1"/>
  <c r="AM49" i="7" s="1"/>
  <c r="X51" i="7" s="1"/>
  <c r="U16" i="6"/>
  <c r="W16" i="6" s="1"/>
  <c r="W17" i="6" s="1"/>
  <c r="AV19" i="6"/>
  <c r="AT18" i="6"/>
  <c r="L18" i="6" s="1"/>
  <c r="S18" i="6" s="1"/>
  <c r="U18" i="6" s="1"/>
  <c r="W18" i="6" l="1"/>
  <c r="AV20" i="6"/>
  <c r="AT19" i="6"/>
  <c r="L19" i="6" s="1"/>
  <c r="S19" i="6" s="1"/>
  <c r="U19" i="6" s="1"/>
  <c r="Z16" i="6"/>
  <c r="Z17" i="6" s="1"/>
  <c r="Z18" i="6" s="1"/>
  <c r="W19" i="6" l="1"/>
  <c r="Z19" i="6"/>
  <c r="AT20" i="6"/>
  <c r="L20" i="6" s="1"/>
  <c r="AV21" i="6"/>
  <c r="S20" i="6" l="1"/>
  <c r="N20" i="6"/>
  <c r="AV22" i="6"/>
  <c r="AT21" i="6"/>
  <c r="L21" i="6" s="1"/>
  <c r="S21" i="6" s="1"/>
  <c r="U21" i="6" s="1"/>
  <c r="AV23" i="6" l="1"/>
  <c r="AT22" i="6"/>
  <c r="L22" i="6" s="1"/>
  <c r="S22" i="6" s="1"/>
  <c r="U22" i="6" s="1"/>
  <c r="U20" i="6"/>
  <c r="W20" i="6" l="1"/>
  <c r="W21" i="6" s="1"/>
  <c r="W22" i="6" s="1"/>
  <c r="Z20" i="6"/>
  <c r="Z21" i="6" s="1"/>
  <c r="Z22" i="6" s="1"/>
  <c r="AT23" i="6"/>
  <c r="L23" i="6" s="1"/>
  <c r="S23" i="6" s="1"/>
  <c r="U23" i="6" s="1"/>
  <c r="AV24" i="6"/>
  <c r="W23" i="6" l="1"/>
  <c r="Z23" i="6"/>
  <c r="AV25" i="6"/>
  <c r="AT24" i="6"/>
  <c r="L24" i="6" s="1"/>
  <c r="S24" i="6" l="1"/>
  <c r="U24" i="6" s="1"/>
  <c r="W24" i="6" s="1"/>
  <c r="N24" i="6"/>
  <c r="AV26" i="6"/>
  <c r="AT25" i="6"/>
  <c r="L25" i="6" s="1"/>
  <c r="S25" i="6" s="1"/>
  <c r="U25" i="6" s="1"/>
  <c r="W25" i="6" s="1"/>
  <c r="Z24" i="6"/>
  <c r="Z25" i="6" l="1"/>
  <c r="AV27" i="6"/>
  <c r="AT26" i="6"/>
  <c r="L26" i="6" s="1"/>
  <c r="S26" i="6" s="1"/>
  <c r="U26" i="6" s="1"/>
  <c r="W26" i="6" s="1"/>
  <c r="AT27" i="6" l="1"/>
  <c r="L27" i="6" s="1"/>
  <c r="AV28" i="6"/>
  <c r="Z26" i="6"/>
  <c r="AV29" i="6" l="1"/>
  <c r="AT28" i="6"/>
  <c r="L28" i="6" s="1"/>
  <c r="S28" i="6" s="1"/>
  <c r="U28" i="6" s="1"/>
  <c r="S27" i="6"/>
  <c r="U27" i="6" s="1"/>
  <c r="W27" i="6" s="1"/>
  <c r="N27" i="6"/>
  <c r="W28" i="6" l="1"/>
  <c r="AV30" i="6"/>
  <c r="AT29" i="6"/>
  <c r="L29" i="6" s="1"/>
  <c r="S29" i="6" s="1"/>
  <c r="U29" i="6" s="1"/>
  <c r="W29" i="6" s="1"/>
  <c r="Z27" i="6"/>
  <c r="Z28" i="6" s="1"/>
  <c r="Z29" i="6" l="1"/>
  <c r="AV31" i="6"/>
  <c r="AT30" i="6"/>
  <c r="L30" i="6" s="1"/>
  <c r="S30" i="6" s="1"/>
  <c r="U30" i="6" s="1"/>
  <c r="W30" i="6" s="1"/>
  <c r="AT31" i="6" l="1"/>
  <c r="L31" i="6" s="1"/>
  <c r="AV32" i="6"/>
  <c r="Z30" i="6"/>
  <c r="S31" i="6" l="1"/>
  <c r="U31" i="6" s="1"/>
  <c r="W31" i="6" s="1"/>
  <c r="N31" i="6"/>
  <c r="Z31" i="6"/>
  <c r="AV33" i="6"/>
  <c r="AT32" i="6"/>
  <c r="L32" i="6" s="1"/>
  <c r="S32" i="6" s="1"/>
  <c r="U32" i="6" s="1"/>
  <c r="W32" i="6" s="1"/>
  <c r="AV34" i="6" l="1"/>
  <c r="AT33" i="6"/>
  <c r="L33" i="6" s="1"/>
  <c r="S33" i="6" s="1"/>
  <c r="U33" i="6" s="1"/>
  <c r="W33" i="6" s="1"/>
  <c r="Z32" i="6"/>
  <c r="Z33" i="6" l="1"/>
  <c r="AT34" i="6"/>
  <c r="L34" i="6" s="1"/>
  <c r="AV35" i="6"/>
  <c r="AV36" i="6" l="1"/>
  <c r="AT35" i="6"/>
  <c r="L35" i="6" s="1"/>
  <c r="S35" i="6" s="1"/>
  <c r="U35" i="6" s="1"/>
  <c r="S34" i="6"/>
  <c r="U34" i="6" s="1"/>
  <c r="W34" i="6" s="1"/>
  <c r="N34" i="6"/>
  <c r="W35" i="6" l="1"/>
  <c r="Z34" i="6"/>
  <c r="Z35" i="6" s="1"/>
  <c r="AV37" i="6"/>
  <c r="AT36" i="6"/>
  <c r="L36" i="6" s="1"/>
  <c r="AV38" i="6" l="1"/>
  <c r="AT37" i="6"/>
  <c r="L37" i="6" s="1"/>
  <c r="S36" i="6"/>
  <c r="U36" i="6" s="1"/>
  <c r="W36" i="6" s="1"/>
  <c r="AP36" i="6"/>
  <c r="O36" i="6" s="1"/>
  <c r="S37" i="6" l="1"/>
  <c r="U37" i="6" s="1"/>
  <c r="W37" i="6" s="1"/>
  <c r="AP37" i="6"/>
  <c r="O37" i="6" s="1"/>
  <c r="Z36" i="6"/>
  <c r="Z37" i="6" s="1"/>
  <c r="AV39" i="6"/>
  <c r="AT38" i="6"/>
  <c r="L38" i="6" s="1"/>
  <c r="N38" i="6" s="1"/>
  <c r="S38" i="6" l="1"/>
  <c r="U38" i="6" s="1"/>
  <c r="W38" i="6" s="1"/>
  <c r="AP38" i="6"/>
  <c r="O38" i="6" s="1"/>
  <c r="AT39" i="6"/>
  <c r="L39" i="6" s="1"/>
  <c r="S39" i="6" s="1"/>
  <c r="U39" i="6" s="1"/>
  <c r="W39" i="6" s="1"/>
  <c r="AV40" i="6"/>
  <c r="AV41" i="6" l="1"/>
  <c r="AT40" i="6"/>
  <c r="L40" i="6" s="1"/>
  <c r="S40" i="6" s="1"/>
  <c r="U40" i="6" s="1"/>
  <c r="W40" i="6" s="1"/>
  <c r="Z38" i="6"/>
  <c r="Z39" i="6" s="1"/>
  <c r="Z40" i="6" l="1"/>
  <c r="AT41" i="6"/>
  <c r="L41" i="6" s="1"/>
  <c r="AV42" i="6"/>
  <c r="AV43" i="6" l="1"/>
  <c r="AT43" i="6" s="1"/>
  <c r="L43" i="6" s="1"/>
  <c r="AP43" i="6" s="1"/>
  <c r="O43" i="6" s="1"/>
  <c r="O44" i="6" s="1"/>
  <c r="AT42" i="6"/>
  <c r="L42" i="6" s="1"/>
  <c r="S42" i="6" s="1"/>
  <c r="U42" i="6" s="1"/>
  <c r="S41" i="6"/>
  <c r="U41" i="6" s="1"/>
  <c r="W41" i="6" s="1"/>
  <c r="N41" i="6"/>
  <c r="N44" i="6" s="1"/>
  <c r="W42" i="6" l="1"/>
  <c r="Z41" i="6"/>
  <c r="Z42" i="6" s="1"/>
  <c r="S43" i="6"/>
  <c r="L44" i="6"/>
  <c r="U43" i="6" l="1"/>
  <c r="W43" i="6" s="1"/>
  <c r="S44" i="6"/>
  <c r="D22" i="15" s="1"/>
  <c r="D24" i="15" s="1"/>
  <c r="Z43" i="6" l="1"/>
  <c r="W46" i="6"/>
  <c r="W49" i="6" s="1"/>
  <c r="E22" i="15"/>
  <c r="E24" i="15" s="1"/>
  <c r="AJ49" i="6" l="1"/>
  <c r="AK49" i="6" s="1"/>
  <c r="AL49" i="6" s="1"/>
  <c r="AM49" i="6" s="1"/>
  <c r="X5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C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Vorname Name  usw eingeben</t>
        </r>
      </text>
    </comment>
    <comment ref="G8" authorId="0" shapeId="0" xr:uid="{00000000-0006-0000-0000-000002000000}">
      <text>
        <r>
          <rPr>
            <b/>
            <u/>
            <sz val="8"/>
            <color indexed="81"/>
            <rFont val="Arial"/>
            <family val="2"/>
          </rPr>
          <t>Montag - Freitag</t>
        </r>
        <r>
          <rPr>
            <b/>
            <sz val="8"/>
            <color indexed="81"/>
            <rFont val="Arial"/>
            <family val="2"/>
          </rPr>
          <t xml:space="preserve">
tägliche Arbeits-Std.
als dezimaler Wert eingeben;
z.B. 7,9 bei Vollzeit</t>
        </r>
      </text>
    </comment>
    <comment ref="C1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Urlaubstage lfd. Jahr</t>
        </r>
      </text>
    </comment>
    <comment ref="C1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Resturlaubstage aus Vorjahr</t>
        </r>
      </text>
    </comment>
    <comment ref="C1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+/- Std. aus dem Vorjahr
als dezimaler Wert eingeben</t>
        </r>
      </text>
    </comment>
  </commentList>
</comments>
</file>

<file path=xl/sharedStrings.xml><?xml version="1.0" encoding="utf-8"?>
<sst xmlns="http://schemas.openxmlformats.org/spreadsheetml/2006/main" count="777" uniqueCount="146">
  <si>
    <t>Urlaub</t>
  </si>
  <si>
    <t>Mi</t>
  </si>
  <si>
    <t>Do</t>
  </si>
  <si>
    <t>Fr</t>
  </si>
  <si>
    <t>Sa</t>
  </si>
  <si>
    <t>So</t>
  </si>
  <si>
    <t>Mo</t>
  </si>
  <si>
    <t>Di</t>
  </si>
  <si>
    <t>Feiertag</t>
  </si>
  <si>
    <t>Mitarbeiter</t>
  </si>
  <si>
    <t>Personal-Nr.</t>
  </si>
  <si>
    <t>Abteilung</t>
  </si>
  <si>
    <t>Vorgesetzter</t>
  </si>
  <si>
    <t>Kalender</t>
  </si>
  <si>
    <t>Tag</t>
  </si>
  <si>
    <t>Bemerkung</t>
  </si>
  <si>
    <t>Arbeitszeiten</t>
  </si>
  <si>
    <t>Soll</t>
  </si>
  <si>
    <t>Ist</t>
  </si>
  <si>
    <t>Diff.</t>
  </si>
  <si>
    <t>Gesamt</t>
  </si>
  <si>
    <t>Arbeitszeitnachweis</t>
  </si>
  <si>
    <t>Std</t>
  </si>
  <si>
    <t>Krank</t>
  </si>
  <si>
    <t>Soll-Std.</t>
  </si>
  <si>
    <t>Soll errechnet aufgrund von Feiertag,Urlaub oder Krank</t>
  </si>
  <si>
    <t xml:space="preserve"> </t>
  </si>
  <si>
    <t>Datum / Unterschrift - Mitarbeiter/in</t>
  </si>
  <si>
    <t>Gesamt-Std. - dezimal</t>
  </si>
  <si>
    <t>Gesamt-Std. - [hh:mm]</t>
  </si>
  <si>
    <t>Übertrag vom Vormonat [hh:mm]:</t>
  </si>
  <si>
    <t>x</t>
  </si>
  <si>
    <t>Übertrag vom Vormonat dezimal:</t>
  </si>
  <si>
    <t>Gesamt-  + / - dezimal:</t>
  </si>
  <si>
    <t>Datum / Unterschrift - Vorgesetzter/e</t>
  </si>
  <si>
    <t>Jahresurlaub incl.</t>
  </si>
  <si>
    <t>Rest aus dem Vorjahr</t>
  </si>
  <si>
    <t>Tage:</t>
  </si>
  <si>
    <t>Resturlaub:</t>
  </si>
  <si>
    <t xml:space="preserve"> + / -</t>
  </si>
  <si>
    <t>Std. aktuell kummuliert</t>
  </si>
  <si>
    <t>Neujahr</t>
  </si>
  <si>
    <t>Allerheiligen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</si>
  <si>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</si>
  <si>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</si>
  <si>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</si>
  <si>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</si>
  <si>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</si>
  <si>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</si>
  <si>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</si>
  <si>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</si>
  <si>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</si>
  <si>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</si>
  <si>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</si>
  <si>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</si>
  <si>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Jahresurlaub</t>
  </si>
  <si>
    <t>Monat / Tag:</t>
  </si>
  <si>
    <t>Resturlaub</t>
  </si>
  <si>
    <t>Tage</t>
  </si>
  <si>
    <t>Std.Übertrag</t>
  </si>
  <si>
    <t>Ist-Std.</t>
  </si>
  <si>
    <t xml:space="preserve"> +/- Std.</t>
  </si>
  <si>
    <t>Jahresübersicht</t>
  </si>
  <si>
    <t>Vortrag</t>
  </si>
  <si>
    <t>genommene</t>
  </si>
  <si>
    <t xml:space="preserve">  U r l a u b s t a g e</t>
  </si>
  <si>
    <t>Arbeitszeit-</t>
  </si>
  <si>
    <t>Monat</t>
  </si>
  <si>
    <t>Arbeitszeit</t>
  </si>
  <si>
    <t>Gesamt Std.</t>
  </si>
  <si>
    <t>davon Fahrzeit</t>
  </si>
  <si>
    <t>berech.  Std.</t>
  </si>
  <si>
    <t>Zuschläge für</t>
  </si>
  <si>
    <t>Feiert.</t>
  </si>
  <si>
    <t>Sonntag</t>
  </si>
  <si>
    <t>Gesamt-Std.</t>
  </si>
  <si>
    <t>Schaltjahr:</t>
  </si>
  <si>
    <t>Auszahlung / Korrektur zum Stichtag:</t>
  </si>
  <si>
    <t>eff. berechnete Std.</t>
  </si>
  <si>
    <t>1. berechnete Std.</t>
  </si>
  <si>
    <t>Zähler</t>
  </si>
  <si>
    <t>Zähler-Summe</t>
  </si>
  <si>
    <t>AS13</t>
  </si>
  <si>
    <t>=WENN(J13-K13&gt;=12;12;WENN(J13-K13&lt;=10;AQ13;J13-K13))</t>
  </si>
  <si>
    <t>AT13</t>
  </si>
  <si>
    <t>=WENN(UND(AS13&gt;10;AV13&gt;14);10;AS13)</t>
  </si>
  <si>
    <t>AU13</t>
  </si>
  <si>
    <t>=WENN(AS13&gt;10;1;0)</t>
  </si>
  <si>
    <t>AV13</t>
  </si>
  <si>
    <t>=AU13</t>
  </si>
  <si>
    <t>=AV13+AU14</t>
  </si>
  <si>
    <t>AV14</t>
  </si>
  <si>
    <t>Gründonnerstag</t>
  </si>
  <si>
    <t>Karfreitag</t>
  </si>
  <si>
    <t>Karsamstag</t>
  </si>
  <si>
    <t>Ostermontag</t>
  </si>
  <si>
    <t>Pfingstmontag</t>
  </si>
  <si>
    <t>Fronleichnam</t>
  </si>
  <si>
    <t>Sa 13-21Uhr</t>
  </si>
  <si>
    <t>Ostersonntag</t>
  </si>
  <si>
    <t>Maria Himmelfahrt</t>
  </si>
  <si>
    <t>Rosenmontag</t>
  </si>
  <si>
    <t>Ostern berechnen:</t>
  </si>
  <si>
    <t>Himmelfahrt</t>
  </si>
  <si>
    <t>Pfingstsonntag</t>
  </si>
  <si>
    <r>
      <t xml:space="preserve">Am Rosenmontag und Gründonnerstag wird </t>
    </r>
    <r>
      <rPr>
        <u/>
        <sz val="10"/>
        <rFont val="Arial"/>
        <family val="2"/>
      </rPr>
      <t>ab 12:00 Uhr</t>
    </r>
    <r>
      <rPr>
        <sz val="10"/>
        <rFont val="Arial"/>
        <family val="2"/>
      </rPr>
      <t xml:space="preserve"> Arbeitsbefreiung unter Fortzahlung des Entgelts erteilt.</t>
    </r>
  </si>
  <si>
    <t>REF 2.01.18</t>
  </si>
  <si>
    <t>Fixe Feiertage</t>
  </si>
  <si>
    <t>Hl 3. Könige</t>
  </si>
  <si>
    <t>Heilige 3 Könige</t>
  </si>
  <si>
    <t>Altweiber = Ostersonntag - 52</t>
  </si>
  <si>
    <t>o</t>
  </si>
  <si>
    <t>Rosenmontag = Ostersonntag - 48</t>
  </si>
  <si>
    <t>Gründonnerstag liegt drei Tage vor Ostersonntag, also =Ostern-3</t>
  </si>
  <si>
    <t>Karfreitag liegt zwei Tage vor Ostersonntag, also =Ostern-2</t>
  </si>
  <si>
    <t>Ostermontag ist ein Tag danach, also =Ostern+1</t>
  </si>
  <si>
    <t>Tag der Arbeit</t>
  </si>
  <si>
    <t>Muttertag</t>
  </si>
  <si>
    <t>Muttertag = =WENN(WOCHENTAG(DATUM(A1;5;1);1)=1;(DATUM(A1;5;1)+7);(DATUM(A1;5;1)-WOCHENTAG(DATUM(A1;5;1)))+15)</t>
  </si>
  <si>
    <t>Christi Himmelfahrt ist 39 Tage später, also =Ostern+39</t>
  </si>
  <si>
    <t>Pfingstsonntag ist 49 Tage später, also =Ostern+49</t>
  </si>
  <si>
    <t>Pfingstmontag ist folglich dann 50 Tage später, also =Ostern+50</t>
  </si>
  <si>
    <t>Fronleichnam ist immer 60 Tage nach Ostern, also =Ostern+60</t>
  </si>
  <si>
    <t>Tag d. dt. Einheit</t>
  </si>
  <si>
    <t>Tag der Deutschen Einheit</t>
  </si>
  <si>
    <t>Erntedankfest</t>
  </si>
  <si>
    <t>Erntedankfest = =DATUM(A1;10;1)+7-WOCHENTAG(DATUM(A1;10;1);2)</t>
  </si>
  <si>
    <t>Volkstrauertag</t>
  </si>
  <si>
    <t>Volkstrauertag =DATUM(A1;12;25)-WOCHENTAG(DATUM(A1;12;25);2)-35</t>
  </si>
  <si>
    <t>Totensonntag</t>
  </si>
  <si>
    <t>Totensonntag =DATUM(A1;12;25)-WOCHENTAG(DATUM(A1;12;25);2)-28</t>
  </si>
  <si>
    <t>1. Advent</t>
  </si>
  <si>
    <t>1. Advent =DATUM(A1;12;25)-WOCHENTAG(DATUM(A1;12;25);2)-21 </t>
  </si>
  <si>
    <t>2. Advent</t>
  </si>
  <si>
    <t>2. Advent =DATUM(A1;12;25)-WOCHENTAG(DATUM(A1;12;25);2)-14</t>
  </si>
  <si>
    <t>3. Advent</t>
  </si>
  <si>
    <t>3. Advent =DATUM(A1;12;25)-WOCHENTAG(DATUM(A1;12;25);2)-7</t>
  </si>
  <si>
    <t>4. Advent</t>
  </si>
  <si>
    <t>4. Advent =DATUM(A1;12;25)-WOCHENTAG(DATUM(A1;12;25);2) </t>
  </si>
  <si>
    <t>Heilig Abend</t>
  </si>
  <si>
    <t>1. Weihnachtsfeiertag</t>
  </si>
  <si>
    <t>2. Weihnachtsfeiertag</t>
  </si>
  <si>
    <t>Feiertage abhängig von Ostern</t>
  </si>
  <si>
    <t>Feiertage aufgrund von Weihnachten</t>
  </si>
  <si>
    <t>Silvester</t>
  </si>
  <si>
    <t>Personalnummer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</si>
</sst>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[hh]:mm"/>
    <numFmt numFmtId="166" formatCode="0.0"/>
    <numFmt numFmtId="167" formatCode="#,##0.00_ ;[Red]\-#,##0.00\ "/>
    <numFmt numFmtId="168" formatCode="dd/"/>
    <numFmt numFmtId="169" formatCode="ddd"/>
  </numFmts>
  <fonts count="29" x14ac:knownFonts="1">
    <font>
      <sz val="10"/>
      <name val="Arial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7"/>
      <color indexed="10"/>
      <name val="Arial"/>
      <family val="2"/>
    </font>
    <font>
      <sz val="6"/>
      <color indexed="10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b/>
      <sz val="8"/>
      <color indexed="81"/>
      <name val="Arial"/>
      <family val="2"/>
    </font>
    <font>
      <sz val="14"/>
      <name val="Arial"/>
      <family val="2"/>
    </font>
    <font>
      <b/>
      <u/>
      <sz val="8"/>
      <color indexed="8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color indexed="10"/>
      <name val="Arial"/>
      <family val="2"/>
    </font>
    <font>
      <u/>
      <sz val="10"/>
      <name val="Arial"/>
      <family val="2"/>
    </font>
    <font>
      <sz val="8"/>
      <color theme="9" tint="0.59996337778862885"/>
      <name val="Arial"/>
      <family val="2"/>
    </font>
    <font>
      <sz val="10"/>
      <color theme="9" tint="0.59996337778862885"/>
      <name val="Arial"/>
      <family val="2"/>
    </font>
    <font>
      <b/>
      <sz val="10"/>
      <color rgb="FFFF0000"/>
      <name val="Arial"/>
      <family val="2"/>
    </font>
    <font>
      <sz val="10"/>
      <color theme="6" tint="-0.249977111117893"/>
      <name val="Arial"/>
      <family val="2"/>
    </font>
    <font>
      <sz val="10"/>
      <color theme="3" tint="0.39997558519241921"/>
      <name val="Arial"/>
      <family val="2"/>
    </font>
    <font>
      <sz val="10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20" fontId="0" fillId="2" borderId="0" xfId="0" applyNumberFormat="1" applyFill="1" applyBorder="1" applyAlignment="1">
      <alignment vertical="center"/>
    </xf>
    <xf numFmtId="20" fontId="0" fillId="0" borderId="0" xfId="0" applyNumberFormat="1" applyBorder="1" applyAlignment="1">
      <alignment vertical="center"/>
    </xf>
    <xf numFmtId="20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/>
    <xf numFmtId="2" fontId="7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46" fontId="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textRotation="90"/>
    </xf>
    <xf numFmtId="0" fontId="0" fillId="0" borderId="2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/>
    <xf numFmtId="0" fontId="0" fillId="0" borderId="4" xfId="0" applyBorder="1"/>
    <xf numFmtId="21" fontId="7" fillId="0" borderId="0" xfId="0" applyNumberFormat="1" applyFont="1" applyBorder="1" applyAlignment="1">
      <alignment horizontal="right" vertical="center"/>
    </xf>
    <xf numFmtId="46" fontId="0" fillId="0" borderId="0" xfId="0" applyNumberFormat="1" applyAlignment="1">
      <alignment vertical="center"/>
    </xf>
    <xf numFmtId="20" fontId="7" fillId="2" borderId="0" xfId="0" applyNumberFormat="1" applyFont="1" applyFill="1" applyBorder="1" applyAlignment="1">
      <alignment horizontal="right" vertical="center"/>
    </xf>
    <xf numFmtId="165" fontId="7" fillId="2" borderId="0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7" xfId="0" applyBorder="1"/>
    <xf numFmtId="2" fontId="7" fillId="0" borderId="3" xfId="0" applyNumberFormat="1" applyFont="1" applyBorder="1" applyAlignment="1">
      <alignment vertical="center"/>
    </xf>
    <xf numFmtId="165" fontId="0" fillId="0" borderId="0" xfId="0" applyNumberFormat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/>
    <xf numFmtId="0" fontId="0" fillId="3" borderId="6" xfId="0" applyFill="1" applyBorder="1"/>
    <xf numFmtId="0" fontId="0" fillId="3" borderId="6" xfId="0" applyFill="1" applyBorder="1" applyAlignment="1"/>
    <xf numFmtId="0" fontId="0" fillId="3" borderId="7" xfId="0" applyFill="1" applyBorder="1"/>
    <xf numFmtId="0" fontId="4" fillId="3" borderId="2" xfId="0" applyFont="1" applyFill="1" applyBorder="1"/>
    <xf numFmtId="0" fontId="0" fillId="3" borderId="0" xfId="0" applyFill="1" applyBorder="1"/>
    <xf numFmtId="49" fontId="4" fillId="3" borderId="0" xfId="0" applyNumberFormat="1" applyFont="1" applyFill="1" applyBorder="1" applyAlignment="1"/>
    <xf numFmtId="49" fontId="4" fillId="3" borderId="0" xfId="0" applyNumberFormat="1" applyFont="1" applyFill="1" applyBorder="1"/>
    <xf numFmtId="49" fontId="4" fillId="3" borderId="3" xfId="0" applyNumberFormat="1" applyFont="1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4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9" xfId="0" applyFill="1" applyBorder="1" applyAlignment="1">
      <alignment vertical="center"/>
    </xf>
    <xf numFmtId="0" fontId="0" fillId="3" borderId="8" xfId="0" applyFill="1" applyBorder="1" applyAlignment="1"/>
    <xf numFmtId="0" fontId="6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textRotation="90" shrinkToFit="1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 applyAlignment="1"/>
    <xf numFmtId="0" fontId="8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hidden="1"/>
    </xf>
    <xf numFmtId="0" fontId="8" fillId="0" borderId="12" xfId="0" applyNumberFormat="1" applyFont="1" applyFill="1" applyBorder="1" applyAlignment="1" applyProtection="1">
      <alignment horizontal="center" vertical="center"/>
      <protection locked="0"/>
    </xf>
    <xf numFmtId="18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3" xfId="0" applyBorder="1" applyAlignment="1">
      <alignment horizontal="right" vertical="center"/>
    </xf>
    <xf numFmtId="0" fontId="0" fillId="3" borderId="10" xfId="0" applyFill="1" applyBorder="1" applyAlignment="1">
      <alignment vertical="center"/>
    </xf>
    <xf numFmtId="0" fontId="0" fillId="3" borderId="13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/>
    <xf numFmtId="1" fontId="4" fillId="0" borderId="0" xfId="0" applyNumberFormat="1" applyFont="1" applyFill="1" applyBorder="1"/>
    <xf numFmtId="1" fontId="0" fillId="0" borderId="0" xfId="0" applyNumberForma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/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Border="1"/>
    <xf numFmtId="1" fontId="0" fillId="0" borderId="0" xfId="0" applyNumberFormat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0" fillId="0" borderId="0" xfId="0" applyNumberFormat="1" applyBorder="1" applyAlignment="1">
      <alignment horizontal="right" vertical="center"/>
    </xf>
    <xf numFmtId="1" fontId="0" fillId="0" borderId="0" xfId="0" applyNumberFormat="1" applyBorder="1" applyAlignment="1">
      <alignment vertical="center"/>
    </xf>
    <xf numFmtId="1" fontId="0" fillId="0" borderId="0" xfId="0" applyNumberFormat="1"/>
    <xf numFmtId="1" fontId="0" fillId="0" borderId="1" xfId="0" applyNumberForma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0" fillId="3" borderId="10" xfId="0" applyFill="1" applyBorder="1" applyAlignment="1">
      <alignment horizontal="right"/>
    </xf>
    <xf numFmtId="0" fontId="0" fillId="3" borderId="9" xfId="0" applyFill="1" applyBorder="1" applyAlignment="1"/>
    <xf numFmtId="0" fontId="0" fillId="3" borderId="2" xfId="0" applyFill="1" applyBorder="1"/>
    <xf numFmtId="0" fontId="0" fillId="0" borderId="13" xfId="0" applyBorder="1" applyAlignment="1">
      <alignment vertical="center"/>
    </xf>
    <xf numFmtId="2" fontId="9" fillId="0" borderId="14" xfId="0" applyNumberFormat="1" applyFont="1" applyFill="1" applyBorder="1" applyAlignment="1" applyProtection="1">
      <alignment horizontal="center"/>
      <protection hidden="1"/>
    </xf>
    <xf numFmtId="2" fontId="9" fillId="0" borderId="15" xfId="0" applyNumberFormat="1" applyFont="1" applyFill="1" applyBorder="1" applyAlignment="1" applyProtection="1">
      <alignment horizontal="center" vertical="top" wrapText="1"/>
      <protection hidden="1"/>
    </xf>
    <xf numFmtId="2" fontId="10" fillId="0" borderId="0" xfId="0" applyNumberFormat="1" applyFont="1" applyFill="1" applyBorder="1" applyProtection="1">
      <protection hidden="1"/>
    </xf>
    <xf numFmtId="2" fontId="11" fillId="0" borderId="0" xfId="0" applyNumberFormat="1" applyFont="1" applyFill="1" applyBorder="1" applyProtection="1">
      <protection hidden="1"/>
    </xf>
    <xf numFmtId="2" fontId="10" fillId="0" borderId="0" xfId="0" applyNumberFormat="1" applyFont="1" applyFill="1" applyBorder="1" applyAlignment="1" applyProtection="1">
      <alignment vertical="center"/>
      <protection hidden="1"/>
    </xf>
    <xf numFmtId="2" fontId="9" fillId="0" borderId="0" xfId="0" applyNumberFormat="1" applyFont="1" applyFill="1" applyBorder="1" applyAlignment="1" applyProtection="1">
      <alignment horizontal="center" vertical="center"/>
      <protection hidden="1"/>
    </xf>
    <xf numFmtId="2" fontId="12" fillId="0" borderId="0" xfId="0" applyNumberFormat="1" applyFont="1" applyFill="1" applyBorder="1" applyAlignment="1" applyProtection="1">
      <alignment horizontal="center" vertical="center"/>
      <protection hidden="1"/>
    </xf>
    <xf numFmtId="2" fontId="10" fillId="0" borderId="0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/>
      <protection hidden="1"/>
    </xf>
    <xf numFmtId="2" fontId="13" fillId="0" borderId="0" xfId="0" applyNumberFormat="1" applyFont="1" applyBorder="1" applyAlignment="1" applyProtection="1">
      <alignment vertical="center"/>
      <protection hidden="1"/>
    </xf>
    <xf numFmtId="2" fontId="10" fillId="0" borderId="0" xfId="0" applyNumberFormat="1" applyFont="1" applyBorder="1" applyAlignment="1" applyProtection="1">
      <alignment horizontal="right" vertical="center"/>
      <protection hidden="1"/>
    </xf>
    <xf numFmtId="2" fontId="10" fillId="0" borderId="0" xfId="0" applyNumberFormat="1" applyFont="1" applyBorder="1" applyAlignment="1" applyProtection="1">
      <alignment vertical="center"/>
      <protection hidden="1"/>
    </xf>
    <xf numFmtId="2" fontId="10" fillId="0" borderId="0" xfId="0" applyNumberFormat="1" applyFont="1" applyProtection="1">
      <protection hidden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8" xfId="0" applyFill="1" applyBorder="1" applyAlignment="1">
      <alignment horizontal="right"/>
    </xf>
    <xf numFmtId="0" fontId="0" fillId="4" borderId="6" xfId="0" applyFill="1" applyBorder="1"/>
    <xf numFmtId="0" fontId="0" fillId="4" borderId="7" xfId="0" applyFill="1" applyBorder="1"/>
    <xf numFmtId="0" fontId="0" fillId="4" borderId="2" xfId="0" applyFill="1" applyBorder="1" applyAlignment="1">
      <alignment horizontal="right"/>
    </xf>
    <xf numFmtId="0" fontId="0" fillId="4" borderId="0" xfId="0" applyFill="1" applyBorder="1"/>
    <xf numFmtId="0" fontId="0" fillId="4" borderId="3" xfId="0" applyFill="1" applyBorder="1"/>
    <xf numFmtId="0" fontId="0" fillId="4" borderId="0" xfId="0" applyFill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5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17" fillId="4" borderId="6" xfId="0" applyFont="1" applyFill="1" applyBorder="1"/>
    <xf numFmtId="2" fontId="5" fillId="3" borderId="9" xfId="0" applyNumberFormat="1" applyFont="1" applyFill="1" applyBorder="1" applyAlignment="1" applyProtection="1">
      <alignment horizontal="center" vertical="center"/>
      <protection hidden="1"/>
    </xf>
    <xf numFmtId="2" fontId="5" fillId="3" borderId="11" xfId="0" applyNumberFormat="1" applyFont="1" applyFill="1" applyBorder="1" applyAlignment="1" applyProtection="1">
      <alignment horizontal="center" vertical="center"/>
      <protection hidden="1"/>
    </xf>
    <xf numFmtId="1" fontId="0" fillId="3" borderId="13" xfId="0" applyNumberFormat="1" applyFill="1" applyBorder="1" applyAlignment="1" applyProtection="1">
      <alignment horizontal="center"/>
      <protection hidden="1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0" fillId="0" borderId="18" xfId="0" applyNumberFormat="1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 horizontal="left" vertical="center"/>
    </xf>
    <xf numFmtId="2" fontId="0" fillId="0" borderId="11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" fontId="0" fillId="0" borderId="11" xfId="0" applyNumberFormat="1" applyBorder="1" applyAlignment="1">
      <alignment vertical="center"/>
    </xf>
    <xf numFmtId="1" fontId="0" fillId="0" borderId="13" xfId="0" applyNumberFormat="1" applyBorder="1" applyAlignment="1">
      <alignment vertical="center"/>
    </xf>
    <xf numFmtId="1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167" fontId="0" fillId="0" borderId="10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167" fontId="0" fillId="0" borderId="18" xfId="0" applyNumberFormat="1" applyBorder="1" applyAlignment="1">
      <alignment vertical="center"/>
    </xf>
    <xf numFmtId="1" fontId="0" fillId="0" borderId="20" xfId="0" applyNumberFormat="1" applyBorder="1" applyAlignment="1">
      <alignment vertical="center"/>
    </xf>
    <xf numFmtId="0" fontId="0" fillId="0" borderId="2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8" fillId="4" borderId="0" xfId="0" applyFont="1" applyFill="1" applyBorder="1" applyAlignment="1" applyProtection="1">
      <alignment horizontal="center"/>
    </xf>
    <xf numFmtId="0" fontId="20" fillId="4" borderId="22" xfId="0" applyFont="1" applyFill="1" applyBorder="1"/>
    <xf numFmtId="0" fontId="0" fillId="4" borderId="23" xfId="0" applyFill="1" applyBorder="1"/>
    <xf numFmtId="0" fontId="20" fillId="4" borderId="24" xfId="0" applyFont="1" applyFill="1" applyBorder="1" applyAlignment="1">
      <alignment horizontal="left"/>
    </xf>
    <xf numFmtId="0" fontId="0" fillId="5" borderId="8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0" fontId="19" fillId="5" borderId="0" xfId="0" applyFont="1" applyFill="1" applyBorder="1"/>
    <xf numFmtId="0" fontId="0" fillId="5" borderId="0" xfId="0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1" xfId="0" applyFill="1" applyBorder="1"/>
    <xf numFmtId="0" fontId="0" fillId="5" borderId="4" xfId="0" applyFill="1" applyBorder="1"/>
    <xf numFmtId="0" fontId="14" fillId="5" borderId="0" xfId="0" applyFont="1" applyFill="1" applyBorder="1"/>
    <xf numFmtId="0" fontId="14" fillId="5" borderId="0" xfId="0" applyFont="1" applyFill="1" applyBorder="1" applyAlignment="1">
      <alignment horizontal="center"/>
    </xf>
    <xf numFmtId="0" fontId="14" fillId="5" borderId="1" xfId="0" applyFont="1" applyFill="1" applyBorder="1"/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2" fontId="0" fillId="0" borderId="15" xfId="0" applyNumberFormat="1" applyFill="1" applyBorder="1" applyAlignment="1">
      <alignment vertical="center"/>
    </xf>
    <xf numFmtId="167" fontId="0" fillId="0" borderId="15" xfId="0" applyNumberFormat="1" applyFill="1" applyBorder="1" applyAlignment="1">
      <alignment vertical="center"/>
    </xf>
    <xf numFmtId="1" fontId="0" fillId="0" borderId="15" xfId="0" applyNumberFormat="1" applyFill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1" fontId="0" fillId="0" borderId="4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2" fontId="0" fillId="0" borderId="11" xfId="0" applyNumberFormat="1" applyFill="1" applyBorder="1" applyAlignment="1">
      <alignment vertical="center"/>
    </xf>
    <xf numFmtId="167" fontId="0" fillId="0" borderId="11" xfId="0" applyNumberFormat="1" applyFill="1" applyBorder="1" applyAlignment="1">
      <alignment vertical="center"/>
    </xf>
    <xf numFmtId="1" fontId="0" fillId="0" borderId="11" xfId="0" applyNumberFormat="1" applyFill="1" applyBorder="1" applyAlignment="1">
      <alignment vertical="center"/>
    </xf>
    <xf numFmtId="1" fontId="0" fillId="0" borderId="13" xfId="0" applyNumberFormat="1" applyFill="1" applyBorder="1" applyAlignment="1">
      <alignment vertical="center"/>
    </xf>
    <xf numFmtId="49" fontId="17" fillId="3" borderId="0" xfId="0" applyNumberFormat="1" applyFont="1" applyFill="1" applyBorder="1" applyAlignment="1"/>
    <xf numFmtId="49" fontId="17" fillId="3" borderId="0" xfId="0" applyNumberFormat="1" applyFont="1" applyFill="1" applyBorder="1"/>
    <xf numFmtId="49" fontId="17" fillId="3" borderId="3" xfId="0" applyNumberFormat="1" applyFont="1" applyFill="1" applyBorder="1"/>
    <xf numFmtId="49" fontId="17" fillId="0" borderId="0" xfId="0" applyNumberFormat="1" applyFont="1" applyFill="1" applyBorder="1"/>
    <xf numFmtId="2" fontId="21" fillId="0" borderId="0" xfId="0" applyNumberFormat="1" applyFont="1" applyFill="1" applyBorder="1" applyProtection="1">
      <protection hidden="1"/>
    </xf>
    <xf numFmtId="0" fontId="0" fillId="3" borderId="0" xfId="0" applyFill="1"/>
    <xf numFmtId="0" fontId="4" fillId="3" borderId="0" xfId="0" applyFont="1" applyFill="1" applyProtection="1">
      <protection hidden="1"/>
    </xf>
    <xf numFmtId="0" fontId="4" fillId="3" borderId="0" xfId="0" applyFont="1" applyFill="1" applyBorder="1" applyProtection="1">
      <protection hidden="1"/>
    </xf>
    <xf numFmtId="0" fontId="0" fillId="3" borderId="25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right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2" xfId="0" applyFill="1" applyBorder="1" applyAlignment="1"/>
    <xf numFmtId="0" fontId="0" fillId="3" borderId="0" xfId="0" applyFill="1" applyBorder="1" applyAlignment="1"/>
    <xf numFmtId="0" fontId="0" fillId="3" borderId="3" xfId="0" applyFill="1" applyBorder="1" applyAlignment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2" fontId="0" fillId="0" borderId="12" xfId="0" applyNumberFormat="1" applyFill="1" applyBorder="1" applyAlignment="1" applyProtection="1">
      <alignment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2" fontId="2" fillId="2" borderId="12" xfId="0" applyNumberFormat="1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>
      <alignment horizontal="center" vertical="center" wrapText="1"/>
    </xf>
    <xf numFmtId="2" fontId="3" fillId="0" borderId="12" xfId="0" applyNumberFormat="1" applyFont="1" applyBorder="1" applyAlignment="1" applyProtection="1">
      <alignment vertical="center"/>
      <protection hidden="1"/>
    </xf>
    <xf numFmtId="2" fontId="7" fillId="2" borderId="0" xfId="0" applyNumberFormat="1" applyFont="1" applyFill="1" applyBorder="1" applyAlignment="1" applyProtection="1">
      <alignment vertical="center"/>
      <protection hidden="1"/>
    </xf>
    <xf numFmtId="2" fontId="0" fillId="0" borderId="0" xfId="0" applyNumberFormat="1"/>
    <xf numFmtId="0" fontId="0" fillId="3" borderId="13" xfId="0" applyFill="1" applyBorder="1" applyAlignment="1" applyProtection="1">
      <alignment horizontal="right" vertical="center"/>
      <protection hidden="1"/>
    </xf>
    <xf numFmtId="169" fontId="0" fillId="0" borderId="26" xfId="0" applyNumberFormat="1" applyBorder="1" applyAlignment="1" applyProtection="1">
      <alignment horizontal="center"/>
      <protection hidden="1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8" fillId="0" borderId="0" xfId="0" applyNumberFormat="1" applyFont="1"/>
    <xf numFmtId="1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4" fillId="3" borderId="0" xfId="0" applyFont="1" applyFill="1" applyBorder="1"/>
    <xf numFmtId="169" fontId="0" fillId="0" borderId="27" xfId="0" applyNumberFormat="1" applyBorder="1" applyAlignment="1" applyProtection="1">
      <alignment horizontal="center"/>
      <protection hidden="1"/>
    </xf>
    <xf numFmtId="169" fontId="7" fillId="0" borderId="28" xfId="0" applyNumberFormat="1" applyFont="1" applyBorder="1" applyAlignment="1" applyProtection="1">
      <alignment horizontal="center"/>
      <protection hidden="1"/>
    </xf>
    <xf numFmtId="0" fontId="0" fillId="0" borderId="29" xfId="0" applyNumberFormat="1" applyBorder="1" applyAlignment="1" applyProtection="1">
      <alignment horizontal="center"/>
      <protection hidden="1"/>
    </xf>
    <xf numFmtId="0" fontId="0" fillId="0" borderId="30" xfId="0" applyNumberFormat="1" applyBorder="1" applyAlignment="1" applyProtection="1">
      <alignment horizontal="center"/>
      <protection hidden="1"/>
    </xf>
    <xf numFmtId="0" fontId="7" fillId="0" borderId="0" xfId="0" applyNumberFormat="1" applyFont="1" applyBorder="1" applyAlignment="1" applyProtection="1">
      <alignment horizontal="center"/>
      <protection hidden="1"/>
    </xf>
    <xf numFmtId="168" fontId="0" fillId="0" borderId="31" xfId="0" applyNumberFormat="1" applyBorder="1" applyAlignment="1" applyProtection="1">
      <alignment horizontal="center"/>
      <protection hidden="1"/>
    </xf>
    <xf numFmtId="168" fontId="0" fillId="0" borderId="32" xfId="0" applyNumberFormat="1" applyBorder="1" applyAlignment="1" applyProtection="1">
      <alignment horizontal="center"/>
      <protection hidden="1"/>
    </xf>
    <xf numFmtId="0" fontId="2" fillId="0" borderId="5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quotePrefix="1"/>
    <xf numFmtId="164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2" fontId="3" fillId="2" borderId="12" xfId="0" applyNumberFormat="1" applyFont="1" applyFill="1" applyBorder="1" applyAlignment="1" applyProtection="1">
      <alignment vertical="center"/>
      <protection hidden="1"/>
    </xf>
    <xf numFmtId="0" fontId="7" fillId="4" borderId="9" xfId="0" applyFont="1" applyFill="1" applyBorder="1" applyAlignment="1">
      <alignment vertical="center"/>
    </xf>
    <xf numFmtId="0" fontId="8" fillId="7" borderId="15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right" vertical="center"/>
    </xf>
    <xf numFmtId="166" fontId="0" fillId="7" borderId="9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49" fontId="0" fillId="7" borderId="34" xfId="0" applyNumberFormat="1" applyFill="1" applyBorder="1" applyAlignment="1">
      <alignment horizontal="right" vertical="center"/>
    </xf>
    <xf numFmtId="0" fontId="0" fillId="7" borderId="35" xfId="0" applyFill="1" applyBorder="1" applyAlignment="1">
      <alignment horizontal="right" vertical="center"/>
    </xf>
    <xf numFmtId="0" fontId="0" fillId="7" borderId="25" xfId="0" applyFill="1" applyBorder="1" applyAlignment="1">
      <alignment horizontal="right" vertical="center"/>
    </xf>
    <xf numFmtId="0" fontId="0" fillId="8" borderId="14" xfId="0" applyFill="1" applyBorder="1"/>
    <xf numFmtId="0" fontId="3" fillId="7" borderId="21" xfId="0" applyFont="1" applyFill="1" applyBorder="1" applyAlignment="1">
      <alignment horizont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14" fontId="0" fillId="0" borderId="0" xfId="0" applyNumberFormat="1"/>
    <xf numFmtId="0" fontId="7" fillId="0" borderId="0" xfId="0" applyFont="1"/>
    <xf numFmtId="0" fontId="7" fillId="4" borderId="45" xfId="0" applyFont="1" applyFill="1" applyBorder="1" applyAlignment="1">
      <alignment vertical="center"/>
    </xf>
    <xf numFmtId="0" fontId="0" fillId="4" borderId="46" xfId="0" applyFill="1" applyBorder="1"/>
    <xf numFmtId="0" fontId="0" fillId="4" borderId="47" xfId="0" applyFill="1" applyBorder="1"/>
    <xf numFmtId="2" fontId="3" fillId="3" borderId="36" xfId="0" applyNumberFormat="1" applyFont="1" applyFill="1" applyBorder="1" applyAlignment="1" applyProtection="1">
      <alignment horizontal="center" vertical="center"/>
      <protection locked="0" hidden="1"/>
    </xf>
    <xf numFmtId="2" fontId="3" fillId="3" borderId="37" xfId="0" applyNumberFormat="1" applyFont="1" applyFill="1" applyBorder="1" applyAlignment="1" applyProtection="1">
      <alignment horizontal="center" vertical="center"/>
      <protection locked="0" hidden="1"/>
    </xf>
    <xf numFmtId="2" fontId="3" fillId="3" borderId="12" xfId="0" applyNumberFormat="1" applyFont="1" applyFill="1" applyBorder="1" applyAlignment="1" applyProtection="1">
      <alignment horizontal="center" vertical="center"/>
      <protection locked="0" hidden="1"/>
    </xf>
    <xf numFmtId="2" fontId="3" fillId="3" borderId="37" xfId="0" applyNumberFormat="1" applyFont="1" applyFill="1" applyBorder="1" applyAlignment="1" applyProtection="1">
      <alignment horizontal="center" vertical="center"/>
      <protection hidden="1"/>
    </xf>
    <xf numFmtId="2" fontId="3" fillId="3" borderId="38" xfId="0" applyNumberFormat="1" applyFont="1" applyFill="1" applyBorder="1" applyAlignment="1" applyProtection="1">
      <alignment horizontal="center" vertical="center"/>
      <protection hidden="1"/>
    </xf>
    <xf numFmtId="2" fontId="3" fillId="3" borderId="39" xfId="0" applyNumberFormat="1" applyFont="1" applyFill="1" applyBorder="1" applyAlignment="1" applyProtection="1">
      <alignment horizontal="center" vertical="center"/>
      <protection locked="0" hidden="1"/>
    </xf>
    <xf numFmtId="2" fontId="3" fillId="3" borderId="12" xfId="0" applyNumberFormat="1" applyFont="1" applyFill="1" applyBorder="1" applyAlignment="1" applyProtection="1">
      <alignment horizontal="center" vertical="center"/>
      <protection hidden="1"/>
    </xf>
    <xf numFmtId="2" fontId="3" fillId="3" borderId="40" xfId="0" applyNumberFormat="1" applyFont="1" applyFill="1" applyBorder="1" applyAlignment="1" applyProtection="1">
      <alignment horizontal="center" vertical="center"/>
      <protection hidden="1"/>
    </xf>
    <xf numFmtId="2" fontId="3" fillId="3" borderId="41" xfId="0" applyNumberFormat="1" applyFont="1" applyFill="1" applyBorder="1" applyAlignment="1" applyProtection="1">
      <alignment horizontal="center" vertical="center"/>
      <protection locked="0" hidden="1"/>
    </xf>
    <xf numFmtId="2" fontId="3" fillId="3" borderId="42" xfId="0" applyNumberFormat="1" applyFont="1" applyFill="1" applyBorder="1" applyAlignment="1" applyProtection="1">
      <alignment horizontal="center" vertical="center"/>
      <protection locked="0" hidden="1"/>
    </xf>
    <xf numFmtId="2" fontId="3" fillId="3" borderId="42" xfId="0" applyNumberFormat="1" applyFont="1" applyFill="1" applyBorder="1" applyAlignment="1" applyProtection="1">
      <alignment horizontal="center" vertical="center"/>
      <protection hidden="1"/>
    </xf>
    <xf numFmtId="2" fontId="3" fillId="3" borderId="43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/>
    <xf numFmtId="0" fontId="27" fillId="0" borderId="0" xfId="0" applyFont="1"/>
    <xf numFmtId="14" fontId="28" fillId="0" borderId="0" xfId="0" applyNumberFormat="1" applyFont="1"/>
    <xf numFmtId="14" fontId="7" fillId="0" borderId="0" xfId="0" applyNumberFormat="1" applyFont="1"/>
    <xf numFmtId="14" fontId="27" fillId="0" borderId="0" xfId="0" applyNumberFormat="1" applyFont="1"/>
    <xf numFmtId="14" fontId="26" fillId="0" borderId="0" xfId="0" applyNumberFormat="1" applyFont="1"/>
    <xf numFmtId="0" fontId="8" fillId="0" borderId="12" xfId="0" applyNumberFormat="1" applyFont="1" applyBorder="1" applyAlignment="1" applyProtection="1">
      <alignment horizontal="center" vertical="center"/>
      <protection locked="0" hidden="1"/>
    </xf>
    <xf numFmtId="14" fontId="27" fillId="0" borderId="0" xfId="0" applyNumberFormat="1" applyFont="1" applyBorder="1"/>
    <xf numFmtId="0" fontId="28" fillId="0" borderId="0" xfId="0" applyFont="1"/>
    <xf numFmtId="14" fontId="7" fillId="7" borderId="34" xfId="0" applyNumberFormat="1" applyFont="1" applyFill="1" applyBorder="1" applyAlignment="1">
      <alignment horizontal="center" vertical="center"/>
    </xf>
    <xf numFmtId="14" fontId="7" fillId="7" borderId="35" xfId="0" applyNumberFormat="1" applyFont="1" applyFill="1" applyBorder="1" applyAlignment="1">
      <alignment horizontal="center" vertical="center"/>
    </xf>
    <xf numFmtId="14" fontId="7" fillId="7" borderId="25" xfId="0" applyNumberFormat="1" applyFont="1" applyFill="1" applyBorder="1" applyAlignment="1">
      <alignment horizontal="center" vertical="center"/>
    </xf>
    <xf numFmtId="169" fontId="1" fillId="3" borderId="9" xfId="0" applyNumberFormat="1" applyFont="1" applyFill="1" applyBorder="1" applyAlignment="1">
      <alignment horizontal="center" vertical="center"/>
    </xf>
    <xf numFmtId="169" fontId="1" fillId="3" borderId="11" xfId="0" applyNumberFormat="1" applyFont="1" applyFill="1" applyBorder="1" applyAlignment="1">
      <alignment horizontal="center" vertical="center"/>
    </xf>
    <xf numFmtId="169" fontId="7" fillId="0" borderId="27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/>
    <xf numFmtId="14" fontId="0" fillId="0" borderId="0" xfId="0" applyNumberForma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165" fontId="0" fillId="0" borderId="0" xfId="0" applyNumberFormat="1" applyFill="1" applyBorder="1" applyAlignment="1" applyProtection="1">
      <alignment horizontal="right" vertical="center"/>
      <protection hidden="1"/>
    </xf>
    <xf numFmtId="2" fontId="0" fillId="0" borderId="9" xfId="0" applyNumberFormat="1" applyBorder="1" applyAlignment="1" applyProtection="1">
      <alignment vertical="center"/>
      <protection hidden="1"/>
    </xf>
    <xf numFmtId="2" fontId="0" fillId="0" borderId="13" xfId="0" applyNumberFormat="1" applyBorder="1" applyAlignment="1" applyProtection="1">
      <alignment vertical="center"/>
      <protection hidden="1"/>
    </xf>
    <xf numFmtId="2" fontId="7" fillId="0" borderId="0" xfId="0" applyNumberFormat="1" applyFont="1" applyAlignment="1">
      <alignment vertical="center"/>
    </xf>
    <xf numFmtId="2" fontId="0" fillId="0" borderId="9" xfId="0" applyNumberFormat="1" applyBorder="1" applyAlignment="1" applyProtection="1">
      <alignment vertical="center"/>
      <protection locked="0"/>
    </xf>
    <xf numFmtId="2" fontId="0" fillId="0" borderId="13" xfId="0" applyNumberFormat="1" applyBorder="1" applyAlignment="1" applyProtection="1">
      <alignment vertical="center"/>
      <protection locked="0"/>
    </xf>
    <xf numFmtId="2" fontId="0" fillId="2" borderId="33" xfId="0" applyNumberFormat="1" applyFill="1" applyBorder="1" applyAlignment="1" applyProtection="1">
      <alignment vertical="center"/>
      <protection hidden="1"/>
    </xf>
    <xf numFmtId="0" fontId="0" fillId="0" borderId="32" xfId="0" applyBorder="1" applyAlignment="1">
      <alignment vertical="center"/>
    </xf>
    <xf numFmtId="2" fontId="7" fillId="6" borderId="33" xfId="0" applyNumberFormat="1" applyFont="1" applyFill="1" applyBorder="1" applyAlignment="1" applyProtection="1">
      <alignment vertical="center"/>
      <protection hidden="1"/>
    </xf>
    <xf numFmtId="0" fontId="0" fillId="3" borderId="32" xfId="0" applyFill="1" applyBorder="1" applyAlignment="1" applyProtection="1">
      <alignment vertical="center"/>
      <protection hidden="1"/>
    </xf>
    <xf numFmtId="2" fontId="0" fillId="3" borderId="16" xfId="0" applyNumberFormat="1" applyFill="1" applyBorder="1" applyAlignment="1" applyProtection="1">
      <alignment vertical="center"/>
      <protection locked="0" hidden="1"/>
    </xf>
    <xf numFmtId="2" fontId="0" fillId="3" borderId="18" xfId="0" applyNumberFormat="1" applyFill="1" applyBorder="1" applyAlignment="1" applyProtection="1">
      <alignment vertical="center"/>
      <protection locked="0" hidden="1"/>
    </xf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2" fontId="0" fillId="6" borderId="33" xfId="0" applyNumberFormat="1" applyFill="1" applyBorder="1" applyAlignment="1" applyProtection="1">
      <alignment vertical="center"/>
      <protection hidden="1"/>
    </xf>
    <xf numFmtId="2" fontId="0" fillId="3" borderId="44" xfId="0" applyNumberFormat="1" applyFill="1" applyBorder="1" applyAlignment="1" applyProtection="1">
      <alignment vertical="center"/>
      <protection hidden="1"/>
    </xf>
    <xf numFmtId="2" fontId="0" fillId="2" borderId="33" xfId="0" applyNumberFormat="1" applyFill="1" applyBorder="1" applyAlignment="1" applyProtection="1">
      <alignment horizontal="center" vertical="center"/>
      <protection hidden="1"/>
    </xf>
    <xf numFmtId="2" fontId="0" fillId="2" borderId="44" xfId="0" applyNumberFormat="1" applyFill="1" applyBorder="1" applyAlignment="1" applyProtection="1">
      <alignment horizontal="center" vertical="center"/>
      <protection hidden="1"/>
    </xf>
    <xf numFmtId="2" fontId="0" fillId="2" borderId="32" xfId="0" applyNumberFormat="1" applyFill="1" applyBorder="1" applyAlignment="1" applyProtection="1">
      <alignment horizontal="center" vertical="center"/>
      <protection hidden="1"/>
    </xf>
    <xf numFmtId="165" fontId="7" fillId="2" borderId="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Border="1" applyAlignment="1">
      <alignment horizontal="right" vertical="center"/>
    </xf>
    <xf numFmtId="0" fontId="0" fillId="3" borderId="9" xfId="0" applyFill="1" applyBorder="1" applyAlignment="1" applyProtection="1"/>
    <xf numFmtId="0" fontId="0" fillId="0" borderId="10" xfId="0" applyBorder="1" applyAlignment="1" applyProtection="1"/>
    <xf numFmtId="165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>
      <alignment vertical="center"/>
    </xf>
    <xf numFmtId="2" fontId="0" fillId="3" borderId="9" xfId="0" applyNumberFormat="1" applyFill="1" applyBorder="1" applyAlignment="1" applyProtection="1">
      <alignment horizontal="right" vertical="center"/>
      <protection hidden="1"/>
    </xf>
    <xf numFmtId="2" fontId="0" fillId="3" borderId="13" xfId="0" applyNumberFormat="1" applyFill="1" applyBorder="1" applyAlignment="1" applyProtection="1">
      <alignment horizontal="right" vertical="center"/>
      <protection hidden="1"/>
    </xf>
    <xf numFmtId="2" fontId="7" fillId="3" borderId="33" xfId="0" applyNumberFormat="1" applyFont="1" applyFill="1" applyBorder="1" applyAlignment="1" applyProtection="1">
      <alignment vertical="center"/>
      <protection hidden="1"/>
    </xf>
    <xf numFmtId="2" fontId="7" fillId="3" borderId="32" xfId="0" applyNumberFormat="1" applyFont="1" applyFill="1" applyBorder="1" applyAlignment="1" applyProtection="1">
      <alignment vertical="center"/>
      <protection hidden="1"/>
    </xf>
    <xf numFmtId="2" fontId="7" fillId="0" borderId="33" xfId="0" applyNumberFormat="1" applyFont="1" applyBorder="1" applyAlignment="1" applyProtection="1">
      <alignment horizontal="center" vertical="center"/>
      <protection hidden="1"/>
    </xf>
    <xf numFmtId="2" fontId="7" fillId="0" borderId="32" xfId="0" applyNumberFormat="1" applyFont="1" applyBorder="1" applyAlignment="1" applyProtection="1">
      <alignment horizontal="center" vertical="center"/>
      <protection hidden="1"/>
    </xf>
    <xf numFmtId="2" fontId="7" fillId="2" borderId="33" xfId="0" applyNumberFormat="1" applyFont="1" applyFill="1" applyBorder="1" applyAlignment="1" applyProtection="1">
      <alignment horizontal="center" vertical="center"/>
      <protection hidden="1"/>
    </xf>
    <xf numFmtId="2" fontId="7" fillId="2" borderId="32" xfId="0" applyNumberFormat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hidden="1"/>
    </xf>
    <xf numFmtId="2" fontId="7" fillId="3" borderId="12" xfId="0" applyNumberFormat="1" applyFont="1" applyFill="1" applyBorder="1" applyAlignment="1" applyProtection="1">
      <alignment vertical="center"/>
      <protection hidden="1"/>
    </xf>
    <xf numFmtId="2" fontId="7" fillId="0" borderId="12" xfId="0" applyNumberFormat="1" applyFont="1" applyBorder="1" applyAlignment="1" applyProtection="1">
      <alignment vertical="center"/>
      <protection hidden="1"/>
    </xf>
    <xf numFmtId="2" fontId="7" fillId="3" borderId="40" xfId="0" applyNumberFormat="1" applyFont="1" applyFill="1" applyBorder="1" applyAlignment="1" applyProtection="1">
      <alignment vertical="center"/>
      <protection hidden="1"/>
    </xf>
    <xf numFmtId="2" fontId="7" fillId="0" borderId="33" xfId="0" applyNumberFormat="1" applyFont="1" applyBorder="1" applyAlignment="1" applyProtection="1">
      <alignment horizontal="center" vertical="center"/>
      <protection locked="0" hidden="1"/>
    </xf>
    <xf numFmtId="2" fontId="7" fillId="0" borderId="32" xfId="0" applyNumberFormat="1" applyFont="1" applyBorder="1" applyAlignment="1" applyProtection="1">
      <alignment horizontal="center" vertical="center"/>
      <protection locked="0" hidden="1"/>
    </xf>
  </cellXfs>
  <cellStyles count="1">
    <cellStyle name="Standard" xfId="0" builtinId="0"/>
  </cellStyles>
  <dxfs count="243"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AA50"/>
  <sheetViews>
    <sheetView showGridLines="0" showRowColHeaders="0" showZeros="0" tabSelected="1" zoomScale="115" zoomScaleNormal="115" workbookViewId="0">
      <selection activeCell="D9" sqref="D9"/>
    </sheetView>
  </sheetViews>
  <sheetFormatPr baseColWidth="10" defaultRowHeight="12.75" x14ac:dyDescent="0.2"/>
  <cols>
    <col min="1" max="1" width="2.140625" customWidth="1"/>
    <col min="2" max="2" width="12.28515625" customWidth="1"/>
    <col min="3" max="3" width="7.140625" customWidth="1"/>
    <col min="4" max="4" width="25.5703125" customWidth="1"/>
    <col min="5" max="5" width="5.7109375" customWidth="1"/>
    <col min="6" max="6" width="11.42578125" style="121" customWidth="1"/>
    <col min="7" max="13" width="4.7109375" customWidth="1"/>
  </cols>
  <sheetData>
    <row r="1" spans="1:27" ht="13.5" thickBot="1" x14ac:dyDescent="0.25">
      <c r="A1" s="127"/>
      <c r="B1" s="127"/>
      <c r="C1" s="127"/>
      <c r="D1" s="127"/>
      <c r="E1" s="127"/>
      <c r="F1" s="128"/>
      <c r="G1" s="127"/>
      <c r="H1" s="127"/>
      <c r="I1" s="127"/>
      <c r="J1" s="127"/>
      <c r="K1" s="127"/>
      <c r="L1" s="127"/>
      <c r="M1" s="127"/>
      <c r="N1" s="127"/>
      <c r="O1" s="127"/>
      <c r="P1" s="135"/>
      <c r="Q1" s="135"/>
      <c r="R1" s="135"/>
      <c r="S1" s="121"/>
      <c r="T1" s="223"/>
      <c r="U1" s="1"/>
      <c r="V1" s="291"/>
      <c r="W1" s="292"/>
      <c r="X1" s="291"/>
      <c r="Y1" s="291"/>
      <c r="Z1" s="291"/>
      <c r="AA1" s="1"/>
    </row>
    <row r="2" spans="1:27" ht="15.75" thickBot="1" x14ac:dyDescent="0.3">
      <c r="A2" s="127"/>
      <c r="B2" s="167" t="str">
        <f>"Stammdaten für die Arbeitszeiterfassung im Jahr "</f>
        <v xml:space="preserve">Stammdaten für die Arbeitszeiterfassung im Jahr </v>
      </c>
      <c r="C2" s="168"/>
      <c r="D2" s="168"/>
      <c r="E2" s="168"/>
      <c r="F2" s="169">
        <v>2026</v>
      </c>
      <c r="G2" s="127"/>
      <c r="H2" s="127"/>
      <c r="I2" s="127"/>
      <c r="J2" s="127"/>
      <c r="K2" s="127"/>
      <c r="L2" s="127"/>
      <c r="M2" s="127"/>
      <c r="N2" s="127"/>
      <c r="O2" s="127"/>
      <c r="P2" s="135"/>
      <c r="Q2" s="135"/>
      <c r="R2" s="135"/>
      <c r="S2" s="224"/>
      <c r="T2" s="257"/>
      <c r="U2" s="1"/>
      <c r="V2" s="293"/>
      <c r="W2" s="292"/>
      <c r="X2" s="291"/>
      <c r="Y2" s="291"/>
      <c r="Z2" s="291"/>
      <c r="AA2" s="1"/>
    </row>
    <row r="3" spans="1:27" x14ac:dyDescent="0.2">
      <c r="A3" s="127"/>
      <c r="B3" s="127"/>
      <c r="C3" s="127"/>
      <c r="D3" s="127"/>
      <c r="E3" s="127"/>
      <c r="F3" s="128"/>
      <c r="G3" s="127"/>
      <c r="H3" s="127"/>
      <c r="I3" s="127"/>
      <c r="J3" s="127"/>
      <c r="K3" s="127"/>
      <c r="L3" s="127"/>
      <c r="M3" s="127"/>
      <c r="N3" s="127"/>
      <c r="O3" s="127"/>
      <c r="P3" s="135"/>
      <c r="Q3" s="135"/>
      <c r="R3" s="135"/>
      <c r="U3" s="1"/>
      <c r="V3" s="293"/>
      <c r="W3" s="292"/>
      <c r="X3" s="291"/>
      <c r="Y3" s="291"/>
      <c r="Z3" s="291"/>
      <c r="AA3" s="1"/>
    </row>
    <row r="4" spans="1:27" x14ac:dyDescent="0.2">
      <c r="A4" s="127"/>
      <c r="B4" s="133"/>
      <c r="C4" s="166"/>
      <c r="D4" s="127"/>
      <c r="E4" s="127"/>
      <c r="F4" s="128"/>
      <c r="G4" s="127"/>
      <c r="H4" s="127"/>
      <c r="I4" s="127"/>
      <c r="J4" s="127"/>
      <c r="K4" s="127"/>
      <c r="L4" s="127"/>
      <c r="M4" s="127"/>
      <c r="N4" s="127"/>
      <c r="O4" s="127"/>
      <c r="P4" s="135"/>
      <c r="Q4" s="135"/>
      <c r="R4" s="135"/>
      <c r="T4" s="121"/>
      <c r="U4" s="1"/>
      <c r="V4" s="294"/>
      <c r="W4" s="2"/>
      <c r="X4" s="1"/>
      <c r="Y4" s="1"/>
      <c r="Z4" s="1"/>
      <c r="AA4" s="1"/>
    </row>
    <row r="5" spans="1:27" ht="18" x14ac:dyDescent="0.25">
      <c r="A5" s="127"/>
      <c r="B5" s="127"/>
      <c r="C5" s="127"/>
      <c r="D5" s="127"/>
      <c r="E5" s="127"/>
      <c r="F5" s="129"/>
      <c r="G5" s="143" t="s">
        <v>16</v>
      </c>
      <c r="H5" s="130"/>
      <c r="I5" s="130"/>
      <c r="J5" s="130"/>
      <c r="K5" s="130"/>
      <c r="L5" s="130"/>
      <c r="M5" s="131"/>
      <c r="N5" s="253"/>
      <c r="O5" s="127"/>
      <c r="P5" s="135"/>
      <c r="Q5" s="135"/>
      <c r="R5" s="135"/>
      <c r="S5" s="225"/>
      <c r="T5" s="226"/>
      <c r="U5" s="1"/>
      <c r="V5" s="295"/>
      <c r="W5" s="296"/>
      <c r="X5" s="295"/>
      <c r="Y5" s="295"/>
      <c r="Z5" s="295"/>
      <c r="AA5" s="1"/>
    </row>
    <row r="6" spans="1:27" x14ac:dyDescent="0.2">
      <c r="A6" s="127"/>
      <c r="B6" s="127"/>
      <c r="C6" s="127"/>
      <c r="D6" s="127"/>
      <c r="E6" s="127"/>
      <c r="F6" s="132"/>
      <c r="G6" s="133"/>
      <c r="H6" s="133"/>
      <c r="I6" s="133"/>
      <c r="J6" s="133"/>
      <c r="K6" s="133"/>
      <c r="L6" s="133"/>
      <c r="M6" s="134"/>
      <c r="N6" s="254" t="s">
        <v>76</v>
      </c>
      <c r="O6" s="255"/>
      <c r="P6" s="135"/>
      <c r="Q6" s="135"/>
      <c r="R6" s="135"/>
      <c r="S6" s="225"/>
      <c r="T6" s="226"/>
      <c r="U6" s="1"/>
      <c r="V6" s="294"/>
      <c r="W6" s="2"/>
      <c r="X6" s="1"/>
      <c r="Y6" s="1"/>
      <c r="Z6" s="1"/>
      <c r="AA6" s="1"/>
    </row>
    <row r="7" spans="1:27" s="10" customFormat="1" ht="15.95" customHeight="1" x14ac:dyDescent="0.2">
      <c r="A7" s="135"/>
      <c r="B7" s="136" t="s">
        <v>9</v>
      </c>
      <c r="C7" s="137"/>
      <c r="D7" s="141"/>
      <c r="E7" s="135"/>
      <c r="F7" s="246" t="s">
        <v>56</v>
      </c>
      <c r="G7" s="247" t="s">
        <v>6</v>
      </c>
      <c r="H7" s="248" t="s">
        <v>7</v>
      </c>
      <c r="I7" s="248" t="s">
        <v>1</v>
      </c>
      <c r="J7" s="248" t="s">
        <v>2</v>
      </c>
      <c r="K7" s="248" t="s">
        <v>3</v>
      </c>
      <c r="L7" s="248" t="s">
        <v>4</v>
      </c>
      <c r="M7" s="249" t="s">
        <v>5</v>
      </c>
      <c r="N7" s="245" t="str">
        <f>IF(MOD(YEAR($N$8),400)=0,"Ja",IF(AND(MOD(YEAR($N$8),4)=0,MOD(YEAR($N$8),100)&lt;&gt;0),"Ja","Nein"))</f>
        <v>Nein</v>
      </c>
      <c r="O7" s="255"/>
      <c r="P7" s="135"/>
      <c r="Q7" s="135"/>
      <c r="R7" s="135"/>
      <c r="S7" s="225"/>
      <c r="T7" s="226"/>
      <c r="U7" s="290"/>
      <c r="V7" s="294"/>
      <c r="W7" s="2"/>
      <c r="X7" s="290"/>
      <c r="Y7" s="290"/>
      <c r="Z7" s="290"/>
      <c r="AA7" s="290"/>
    </row>
    <row r="8" spans="1:27" s="10" customFormat="1" ht="15.95" customHeight="1" x14ac:dyDescent="0.2">
      <c r="A8" s="135"/>
      <c r="B8" s="244" t="s">
        <v>145</v>
      </c>
      <c r="C8" s="137"/>
      <c r="D8" s="141" t="s">
        <v>26</v>
      </c>
      <c r="E8" s="135"/>
      <c r="F8" s="250" t="s">
        <v>43</v>
      </c>
      <c r="G8" s="263"/>
      <c r="H8" s="264"/>
      <c r="I8" s="264"/>
      <c r="J8" s="265"/>
      <c r="K8" s="264"/>
      <c r="L8" s="266"/>
      <c r="M8" s="267"/>
      <c r="N8" s="284">
        <f>DATE(F2,1,1)</f>
        <v>46023</v>
      </c>
      <c r="O8" s="256"/>
      <c r="P8" s="135"/>
      <c r="Q8" s="135"/>
      <c r="R8" s="135"/>
      <c r="S8" s="225"/>
      <c r="T8" s="226"/>
      <c r="U8" s="290"/>
      <c r="V8" s="294"/>
      <c r="W8" s="290"/>
      <c r="X8" s="290"/>
      <c r="Y8" s="290"/>
      <c r="Z8" s="290"/>
      <c r="AA8" s="290"/>
    </row>
    <row r="9" spans="1:27" s="10" customFormat="1" ht="15.95" customHeight="1" x14ac:dyDescent="0.2">
      <c r="A9" s="135"/>
      <c r="B9" s="136" t="s">
        <v>11</v>
      </c>
      <c r="C9" s="137"/>
      <c r="D9" s="141"/>
      <c r="E9" s="135"/>
      <c r="F9" s="251" t="s">
        <v>44</v>
      </c>
      <c r="G9" s="268">
        <f>$G$8</f>
        <v>0</v>
      </c>
      <c r="H9" s="265">
        <f>$H$8</f>
        <v>0</v>
      </c>
      <c r="I9" s="265">
        <f>$I$8</f>
        <v>0</v>
      </c>
      <c r="J9" s="265">
        <f t="shared" ref="J9:J19" si="0">$J$8</f>
        <v>0</v>
      </c>
      <c r="K9" s="265">
        <f>$K$8</f>
        <v>0</v>
      </c>
      <c r="L9" s="269">
        <f>$L$8</f>
        <v>0</v>
      </c>
      <c r="M9" s="270">
        <f>$M$8</f>
        <v>0</v>
      </c>
      <c r="N9" s="285">
        <f>N8+31</f>
        <v>46054</v>
      </c>
      <c r="O9" s="256"/>
      <c r="P9" s="135"/>
      <c r="Q9" s="135"/>
      <c r="R9" s="135"/>
      <c r="S9" s="225"/>
      <c r="T9" s="226"/>
      <c r="V9" s="258"/>
    </row>
    <row r="10" spans="1:27" s="10" customFormat="1" ht="15.95" customHeight="1" x14ac:dyDescent="0.2">
      <c r="A10" s="135"/>
      <c r="B10" s="136" t="s">
        <v>12</v>
      </c>
      <c r="C10" s="137"/>
      <c r="D10" s="141"/>
      <c r="E10" s="135"/>
      <c r="F10" s="251" t="s">
        <v>45</v>
      </c>
      <c r="G10" s="268">
        <f t="shared" ref="G10:G19" si="1">$G$8</f>
        <v>0</v>
      </c>
      <c r="H10" s="265">
        <f t="shared" ref="H10:H19" si="2">$H$8</f>
        <v>0</v>
      </c>
      <c r="I10" s="265">
        <f t="shared" ref="I10:I19" si="3">$I$8</f>
        <v>0</v>
      </c>
      <c r="J10" s="265">
        <f t="shared" si="0"/>
        <v>0</v>
      </c>
      <c r="K10" s="265">
        <f t="shared" ref="K10:K19" si="4">$K$8</f>
        <v>0</v>
      </c>
      <c r="L10" s="269">
        <f t="shared" ref="L10:L19" si="5">$L$8</f>
        <v>0</v>
      </c>
      <c r="M10" s="270">
        <f t="shared" ref="M10:M19" si="6">$M$8</f>
        <v>0</v>
      </c>
      <c r="N10" s="285">
        <f>IF(N7="ja",N9+29,N9+28)</f>
        <v>46082</v>
      </c>
      <c r="O10" s="256"/>
      <c r="P10" s="256"/>
      <c r="Q10" s="135"/>
      <c r="R10" s="135"/>
      <c r="S10" s="225"/>
      <c r="T10" s="226"/>
      <c r="V10" s="258"/>
    </row>
    <row r="11" spans="1:27" s="10" customFormat="1" ht="15.95" customHeight="1" x14ac:dyDescent="0.2">
      <c r="A11" s="135"/>
      <c r="B11" s="135"/>
      <c r="C11" s="135"/>
      <c r="D11" s="135"/>
      <c r="E11" s="135"/>
      <c r="F11" s="251" t="s">
        <v>46</v>
      </c>
      <c r="G11" s="268">
        <f t="shared" si="1"/>
        <v>0</v>
      </c>
      <c r="H11" s="265">
        <f t="shared" si="2"/>
        <v>0</v>
      </c>
      <c r="I11" s="265">
        <f t="shared" si="3"/>
        <v>0</v>
      </c>
      <c r="J11" s="265">
        <f t="shared" si="0"/>
        <v>0</v>
      </c>
      <c r="K11" s="265">
        <f t="shared" si="4"/>
        <v>0</v>
      </c>
      <c r="L11" s="269">
        <f t="shared" si="5"/>
        <v>0</v>
      </c>
      <c r="M11" s="270">
        <f t="shared" si="6"/>
        <v>0</v>
      </c>
      <c r="N11" s="285">
        <f>N10+31</f>
        <v>46113</v>
      </c>
      <c r="O11" s="256"/>
      <c r="P11" s="256"/>
      <c r="Q11" s="135"/>
      <c r="R11" s="135"/>
      <c r="S11" s="225"/>
      <c r="T11" s="226"/>
      <c r="V11" s="258"/>
    </row>
    <row r="12" spans="1:27" s="10" customFormat="1" ht="15.95" customHeight="1" x14ac:dyDescent="0.2">
      <c r="A12" s="135"/>
      <c r="B12" s="135"/>
      <c r="C12" s="135"/>
      <c r="D12" s="135"/>
      <c r="E12" s="135"/>
      <c r="F12" s="251" t="s">
        <v>47</v>
      </c>
      <c r="G12" s="268">
        <f t="shared" si="1"/>
        <v>0</v>
      </c>
      <c r="H12" s="265">
        <f t="shared" si="2"/>
        <v>0</v>
      </c>
      <c r="I12" s="265">
        <f t="shared" si="3"/>
        <v>0</v>
      </c>
      <c r="J12" s="265">
        <f t="shared" si="0"/>
        <v>0</v>
      </c>
      <c r="K12" s="265">
        <f t="shared" si="4"/>
        <v>0</v>
      </c>
      <c r="L12" s="269">
        <f t="shared" si="5"/>
        <v>0</v>
      </c>
      <c r="M12" s="270">
        <f t="shared" si="6"/>
        <v>0</v>
      </c>
      <c r="N12" s="285">
        <f>N11+30</f>
        <v>46143</v>
      </c>
      <c r="O12" s="256"/>
      <c r="P12" s="256"/>
      <c r="Q12" s="135"/>
      <c r="R12" s="135"/>
      <c r="S12" s="225"/>
      <c r="T12" s="226"/>
      <c r="V12" s="258"/>
    </row>
    <row r="13" spans="1:27" s="10" customFormat="1" ht="15.95" customHeight="1" x14ac:dyDescent="0.2">
      <c r="A13" s="135"/>
      <c r="B13" s="135"/>
      <c r="C13" s="135"/>
      <c r="D13" s="135"/>
      <c r="E13" s="135"/>
      <c r="F13" s="251" t="s">
        <v>48</v>
      </c>
      <c r="G13" s="268">
        <f t="shared" si="1"/>
        <v>0</v>
      </c>
      <c r="H13" s="265">
        <f t="shared" si="2"/>
        <v>0</v>
      </c>
      <c r="I13" s="265">
        <f t="shared" si="3"/>
        <v>0</v>
      </c>
      <c r="J13" s="265">
        <f t="shared" si="0"/>
        <v>0</v>
      </c>
      <c r="K13" s="265">
        <f t="shared" si="4"/>
        <v>0</v>
      </c>
      <c r="L13" s="269">
        <f t="shared" si="5"/>
        <v>0</v>
      </c>
      <c r="M13" s="270">
        <f t="shared" si="6"/>
        <v>0</v>
      </c>
      <c r="N13" s="285">
        <f t="shared" ref="N13:N18" si="7">N12+31</f>
        <v>46174</v>
      </c>
      <c r="O13" s="256"/>
      <c r="P13" s="256"/>
      <c r="Q13" s="135"/>
      <c r="R13" s="135"/>
      <c r="S13" s="225"/>
      <c r="T13" s="226"/>
      <c r="V13" s="258"/>
    </row>
    <row r="14" spans="1:27" s="10" customFormat="1" ht="15.95" customHeight="1" x14ac:dyDescent="0.2">
      <c r="A14" s="135"/>
      <c r="B14" s="138" t="s">
        <v>55</v>
      </c>
      <c r="C14" s="142"/>
      <c r="D14" s="135"/>
      <c r="E14" s="135"/>
      <c r="F14" s="251" t="s">
        <v>49</v>
      </c>
      <c r="G14" s="268">
        <f t="shared" si="1"/>
        <v>0</v>
      </c>
      <c r="H14" s="265">
        <f t="shared" si="2"/>
        <v>0</v>
      </c>
      <c r="I14" s="265">
        <f t="shared" si="3"/>
        <v>0</v>
      </c>
      <c r="J14" s="265">
        <f t="shared" si="0"/>
        <v>0</v>
      </c>
      <c r="K14" s="265">
        <f t="shared" si="4"/>
        <v>0</v>
      </c>
      <c r="L14" s="269">
        <f t="shared" si="5"/>
        <v>0</v>
      </c>
      <c r="M14" s="270">
        <f t="shared" si="6"/>
        <v>0</v>
      </c>
      <c r="N14" s="285">
        <f>N13+30</f>
        <v>46204</v>
      </c>
      <c r="O14" s="256"/>
      <c r="P14" s="256"/>
      <c r="Q14" s="135"/>
      <c r="R14" s="135"/>
      <c r="S14" s="225"/>
      <c r="T14" s="226"/>
      <c r="V14" s="258"/>
    </row>
    <row r="15" spans="1:27" s="10" customFormat="1" ht="15.95" customHeight="1" x14ac:dyDescent="0.2">
      <c r="A15" s="135"/>
      <c r="B15" s="139" t="s">
        <v>57</v>
      </c>
      <c r="C15" s="203"/>
      <c r="D15" s="135"/>
      <c r="E15" s="135"/>
      <c r="F15" s="251" t="s">
        <v>50</v>
      </c>
      <c r="G15" s="268">
        <f t="shared" si="1"/>
        <v>0</v>
      </c>
      <c r="H15" s="265">
        <f t="shared" si="2"/>
        <v>0</v>
      </c>
      <c r="I15" s="265">
        <f t="shared" si="3"/>
        <v>0</v>
      </c>
      <c r="J15" s="265">
        <f t="shared" si="0"/>
        <v>0</v>
      </c>
      <c r="K15" s="265">
        <f t="shared" si="4"/>
        <v>0</v>
      </c>
      <c r="L15" s="269">
        <f t="shared" si="5"/>
        <v>0</v>
      </c>
      <c r="M15" s="270">
        <f t="shared" si="6"/>
        <v>0</v>
      </c>
      <c r="N15" s="285">
        <f t="shared" si="7"/>
        <v>46235</v>
      </c>
      <c r="O15" s="256"/>
      <c r="P15" s="256"/>
      <c r="Q15" s="135"/>
      <c r="R15" s="135"/>
      <c r="S15" s="225"/>
      <c r="T15" s="226"/>
      <c r="V15" s="258"/>
    </row>
    <row r="16" spans="1:27" s="10" customFormat="1" ht="15.95" customHeight="1" x14ac:dyDescent="0.2">
      <c r="A16" s="135"/>
      <c r="B16" s="139" t="s">
        <v>20</v>
      </c>
      <c r="C16" s="140">
        <f>C14+C15</f>
        <v>0</v>
      </c>
      <c r="D16" s="135" t="s">
        <v>58</v>
      </c>
      <c r="E16" s="135"/>
      <c r="F16" s="251" t="s">
        <v>51</v>
      </c>
      <c r="G16" s="268">
        <f t="shared" si="1"/>
        <v>0</v>
      </c>
      <c r="H16" s="265">
        <f t="shared" si="2"/>
        <v>0</v>
      </c>
      <c r="I16" s="265">
        <f t="shared" si="3"/>
        <v>0</v>
      </c>
      <c r="J16" s="265">
        <f t="shared" si="0"/>
        <v>0</v>
      </c>
      <c r="K16" s="265">
        <f t="shared" si="4"/>
        <v>0</v>
      </c>
      <c r="L16" s="269">
        <f t="shared" si="5"/>
        <v>0</v>
      </c>
      <c r="M16" s="270">
        <f t="shared" si="6"/>
        <v>0</v>
      </c>
      <c r="N16" s="285">
        <f t="shared" si="7"/>
        <v>46266</v>
      </c>
      <c r="O16" s="256"/>
      <c r="P16" s="256"/>
      <c r="Q16" s="135"/>
      <c r="R16" s="135"/>
      <c r="S16" s="225"/>
      <c r="T16" s="226"/>
      <c r="V16" s="258"/>
    </row>
    <row r="17" spans="1:22" s="10" customFormat="1" ht="15.95" customHeight="1" x14ac:dyDescent="0.2">
      <c r="A17" s="135"/>
      <c r="B17" s="135"/>
      <c r="C17" s="135"/>
      <c r="D17" s="135"/>
      <c r="E17" s="135"/>
      <c r="F17" s="251" t="s">
        <v>52</v>
      </c>
      <c r="G17" s="268">
        <f t="shared" si="1"/>
        <v>0</v>
      </c>
      <c r="H17" s="265">
        <f t="shared" si="2"/>
        <v>0</v>
      </c>
      <c r="I17" s="265">
        <f t="shared" si="3"/>
        <v>0</v>
      </c>
      <c r="J17" s="265">
        <f t="shared" si="0"/>
        <v>0</v>
      </c>
      <c r="K17" s="265">
        <f t="shared" si="4"/>
        <v>0</v>
      </c>
      <c r="L17" s="269">
        <f t="shared" si="5"/>
        <v>0</v>
      </c>
      <c r="M17" s="270">
        <f t="shared" si="6"/>
        <v>0</v>
      </c>
      <c r="N17" s="285">
        <f>N16+30</f>
        <v>46296</v>
      </c>
      <c r="O17" s="256"/>
      <c r="P17" s="256"/>
      <c r="Q17" s="135"/>
      <c r="R17" s="135"/>
      <c r="S17" s="226"/>
      <c r="T17" s="226"/>
      <c r="V17" s="258"/>
    </row>
    <row r="18" spans="1:22" s="10" customFormat="1" ht="15.95" customHeight="1" x14ac:dyDescent="0.2">
      <c r="A18" s="135"/>
      <c r="B18" s="135"/>
      <c r="C18" s="135"/>
      <c r="D18" s="135"/>
      <c r="E18" s="135"/>
      <c r="F18" s="251" t="s">
        <v>53</v>
      </c>
      <c r="G18" s="268">
        <f t="shared" si="1"/>
        <v>0</v>
      </c>
      <c r="H18" s="265">
        <f t="shared" si="2"/>
        <v>0</v>
      </c>
      <c r="I18" s="265">
        <f t="shared" si="3"/>
        <v>0</v>
      </c>
      <c r="J18" s="265">
        <f t="shared" si="0"/>
        <v>0</v>
      </c>
      <c r="K18" s="265">
        <f t="shared" si="4"/>
        <v>0</v>
      </c>
      <c r="L18" s="269">
        <f t="shared" si="5"/>
        <v>0</v>
      </c>
      <c r="M18" s="270">
        <f t="shared" si="6"/>
        <v>0</v>
      </c>
      <c r="N18" s="285">
        <f t="shared" si="7"/>
        <v>46327</v>
      </c>
      <c r="O18" s="256"/>
      <c r="P18" s="256"/>
      <c r="Q18" s="135"/>
      <c r="R18" s="135"/>
      <c r="V18" s="258"/>
    </row>
    <row r="19" spans="1:22" s="10" customFormat="1" ht="15.95" customHeight="1" x14ac:dyDescent="0.2">
      <c r="A19" s="135"/>
      <c r="B19" s="136" t="s">
        <v>59</v>
      </c>
      <c r="C19" s="147"/>
      <c r="D19" s="135"/>
      <c r="E19" s="135"/>
      <c r="F19" s="252" t="s">
        <v>54</v>
      </c>
      <c r="G19" s="271">
        <f t="shared" si="1"/>
        <v>0</v>
      </c>
      <c r="H19" s="272">
        <f t="shared" si="2"/>
        <v>0</v>
      </c>
      <c r="I19" s="272">
        <f t="shared" si="3"/>
        <v>0</v>
      </c>
      <c r="J19" s="272">
        <f t="shared" si="0"/>
        <v>0</v>
      </c>
      <c r="K19" s="272">
        <f t="shared" si="4"/>
        <v>0</v>
      </c>
      <c r="L19" s="273">
        <f t="shared" si="5"/>
        <v>0</v>
      </c>
      <c r="M19" s="274">
        <f t="shared" si="6"/>
        <v>0</v>
      </c>
      <c r="N19" s="286">
        <f>N18+30</f>
        <v>46357</v>
      </c>
      <c r="O19" s="256"/>
      <c r="P19" s="256"/>
      <c r="Q19" s="135"/>
      <c r="R19" s="135"/>
    </row>
    <row r="20" spans="1:22" x14ac:dyDescent="0.2">
      <c r="A20" s="127"/>
      <c r="B20" s="127"/>
      <c r="C20" s="127"/>
      <c r="D20" s="127"/>
      <c r="E20" s="127"/>
      <c r="F20" s="128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</row>
    <row r="21" spans="1:22" ht="13.5" thickBot="1" x14ac:dyDescent="0.25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T21" s="257"/>
    </row>
    <row r="22" spans="1:22" ht="25.15" customHeight="1" thickBot="1" x14ac:dyDescent="0.25">
      <c r="A22" s="127"/>
      <c r="B22" s="260" t="s">
        <v>105</v>
      </c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2"/>
      <c r="N22" s="127"/>
      <c r="O22" s="127"/>
      <c r="P22" s="127"/>
      <c r="Q22" s="127"/>
      <c r="R22" s="127"/>
    </row>
    <row r="23" spans="1:22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</row>
    <row r="24" spans="1:22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</row>
    <row r="25" spans="1:22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</row>
    <row r="26" spans="1:22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</row>
    <row r="27" spans="1:22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</row>
    <row r="28" spans="1:22" x14ac:dyDescent="0.2">
      <c r="A28" s="127"/>
      <c r="B28" s="127"/>
      <c r="C28" s="127"/>
      <c r="D28" s="127"/>
      <c r="E28" s="127"/>
      <c r="F28" s="128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</row>
    <row r="29" spans="1:22" x14ac:dyDescent="0.2">
      <c r="A29" s="127"/>
      <c r="B29" s="127"/>
      <c r="C29" s="127"/>
      <c r="D29" s="127"/>
      <c r="E29" s="127"/>
      <c r="F29" s="128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</row>
    <row r="30" spans="1:22" x14ac:dyDescent="0.2">
      <c r="A30" s="127"/>
      <c r="B30" s="127"/>
      <c r="C30" s="127"/>
      <c r="D30" s="127"/>
      <c r="E30" s="127"/>
      <c r="F30" s="128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</row>
    <row r="31" spans="1:22" x14ac:dyDescent="0.2">
      <c r="A31" s="127"/>
      <c r="B31" s="127"/>
      <c r="C31" s="127"/>
      <c r="D31" s="127"/>
      <c r="E31" s="127"/>
      <c r="F31" s="128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</row>
    <row r="32" spans="1:22" x14ac:dyDescent="0.2">
      <c r="A32" s="127"/>
      <c r="B32" s="127"/>
      <c r="C32" s="127"/>
      <c r="D32" s="127"/>
      <c r="E32" s="127"/>
      <c r="F32" s="128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</row>
    <row r="33" spans="1:18" x14ac:dyDescent="0.2">
      <c r="A33" s="127"/>
      <c r="B33" s="127"/>
      <c r="C33" s="127"/>
      <c r="D33" s="127"/>
      <c r="E33" s="127"/>
      <c r="F33" s="128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</row>
    <row r="34" spans="1:18" x14ac:dyDescent="0.2">
      <c r="A34" s="127"/>
      <c r="B34" s="127"/>
      <c r="C34" s="127"/>
      <c r="D34" s="127"/>
      <c r="E34" s="127"/>
      <c r="F34" s="128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</row>
    <row r="35" spans="1:18" x14ac:dyDescent="0.2">
      <c r="A35" s="127"/>
      <c r="B35" s="127"/>
      <c r="C35" s="127"/>
      <c r="D35" s="127"/>
      <c r="E35" s="127"/>
      <c r="F35" s="128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</row>
    <row r="36" spans="1:18" x14ac:dyDescent="0.2">
      <c r="A36" s="127"/>
      <c r="B36" s="127"/>
      <c r="C36" s="127"/>
      <c r="D36" s="127"/>
      <c r="E36" s="127"/>
      <c r="F36" s="128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</row>
    <row r="37" spans="1:18" x14ac:dyDescent="0.2">
      <c r="A37" s="127"/>
      <c r="B37" s="127"/>
      <c r="C37" s="127"/>
      <c r="D37" s="127"/>
      <c r="E37" s="127"/>
      <c r="F37" s="128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</row>
    <row r="38" spans="1:18" x14ac:dyDescent="0.2">
      <c r="A38" s="127"/>
      <c r="B38" s="127"/>
      <c r="C38" s="127"/>
      <c r="D38" s="127"/>
      <c r="E38" s="127"/>
      <c r="F38" s="128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</row>
    <row r="39" spans="1:18" x14ac:dyDescent="0.2">
      <c r="A39" s="127"/>
      <c r="B39" s="127"/>
      <c r="C39" s="127"/>
      <c r="D39" s="127"/>
      <c r="E39" s="127"/>
      <c r="F39" s="128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</row>
    <row r="40" spans="1:18" x14ac:dyDescent="0.2">
      <c r="A40" s="127"/>
      <c r="B40" s="127"/>
      <c r="C40" s="127"/>
      <c r="D40" s="127"/>
      <c r="E40" s="127"/>
      <c r="F40" s="128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</row>
    <row r="41" spans="1:18" x14ac:dyDescent="0.2">
      <c r="A41" s="127"/>
      <c r="B41" s="127"/>
      <c r="C41" s="127"/>
      <c r="D41" s="127"/>
      <c r="E41" s="127"/>
      <c r="F41" s="128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</row>
    <row r="42" spans="1:18" x14ac:dyDescent="0.2">
      <c r="A42" s="127"/>
      <c r="B42" s="127"/>
      <c r="C42" s="127"/>
      <c r="D42" s="127"/>
      <c r="E42" s="127"/>
      <c r="F42" s="128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</row>
    <row r="43" spans="1:18" x14ac:dyDescent="0.2">
      <c r="A43" s="127"/>
      <c r="B43" s="127"/>
      <c r="C43" s="127"/>
      <c r="D43" s="127"/>
      <c r="E43" s="127"/>
      <c r="F43" s="128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</row>
    <row r="44" spans="1:18" x14ac:dyDescent="0.2">
      <c r="A44" s="127"/>
      <c r="B44" s="127"/>
      <c r="C44" s="127"/>
      <c r="D44" s="127"/>
      <c r="E44" s="127"/>
      <c r="F44" s="128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</row>
    <row r="45" spans="1:18" x14ac:dyDescent="0.2">
      <c r="A45" s="127"/>
      <c r="B45" s="127"/>
      <c r="C45" s="127"/>
      <c r="D45" s="127"/>
      <c r="E45" s="127"/>
      <c r="F45" s="128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</row>
    <row r="46" spans="1:18" x14ac:dyDescent="0.2">
      <c r="A46" s="127"/>
      <c r="B46" s="127"/>
      <c r="C46" s="127"/>
      <c r="D46" s="127"/>
      <c r="E46" s="127"/>
      <c r="F46" s="128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</row>
    <row r="47" spans="1:18" x14ac:dyDescent="0.2">
      <c r="A47" s="127"/>
      <c r="B47" s="127"/>
      <c r="C47" s="127"/>
      <c r="D47" s="127"/>
      <c r="E47" s="127"/>
      <c r="F47" s="128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</row>
    <row r="48" spans="1:18" x14ac:dyDescent="0.2">
      <c r="A48" s="127"/>
      <c r="B48" s="127"/>
      <c r="C48" s="127"/>
      <c r="D48" s="127"/>
      <c r="E48" s="127"/>
      <c r="F48" s="128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</row>
    <row r="49" spans="1:18" x14ac:dyDescent="0.2">
      <c r="A49" s="127"/>
      <c r="B49" s="127"/>
      <c r="C49" s="127"/>
      <c r="D49" s="127"/>
      <c r="E49" s="127"/>
      <c r="F49" s="128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</row>
    <row r="50" spans="1:18" x14ac:dyDescent="0.2">
      <c r="A50" s="127"/>
      <c r="B50" s="127"/>
      <c r="C50" s="127"/>
      <c r="D50" s="127"/>
      <c r="E50" s="127"/>
      <c r="F50" s="128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</row>
  </sheetData>
  <sheetProtection algorithmName="SHA-512" hashValue="nsv7aT0K53jtyM+oN6bBRE1STePLYYSLvdXRWpRuVtow0k8c3HkwafTtmD/4ko4xCVeuz8UM4KgcTipbb2u/Lg==" saltValue="2b+iHOzYxenFvCCsKfekKQ==" spinCount="100000" sheet="1" selectLockedCells="1"/>
  <pageMargins left="0.78740157499999996" right="0.78740157499999996" top="0.984251969" bottom="0.984251969" header="0.4921259845" footer="0.4921259845"/>
  <pageSetup paperSize="9" orientation="landscape" horizontalDpi="4294967292" verticalDpi="300" r:id="rId1"/>
  <headerFooter alignWithMargins="0"/>
  <ignoredErrors>
    <ignoredError sqref="N10 N12 N14 N1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Persönliche_Daten!F14&amp;" "&amp;Persönliche_Daten!F2</f>
        <v>Juli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Jahresübersicht!H17</f>
        <v>0</v>
      </c>
      <c r="P8" s="1"/>
      <c r="Q8" s="72" t="s">
        <v>22</v>
      </c>
      <c r="R8" s="144">
        <f>Persönliche_Daten!G14</f>
        <v>0</v>
      </c>
      <c r="S8" s="144">
        <f>Persönliche_Daten!H14</f>
        <v>0</v>
      </c>
      <c r="T8" s="144">
        <f>Persönliche_Daten!I14</f>
        <v>0</v>
      </c>
      <c r="U8" s="144">
        <f>Persönliche_Daten!J14</f>
        <v>0</v>
      </c>
      <c r="V8" s="144">
        <f>Persönliche_Daten!K14</f>
        <v>0</v>
      </c>
      <c r="W8" s="144">
        <f>Persönliche_Daten!L14</f>
        <v>0</v>
      </c>
      <c r="X8" s="145">
        <f>Persönliche_Daten!M14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Juni!AV43</f>
        <v>0</v>
      </c>
    </row>
    <row r="13" spans="2:48" s="10" customFormat="1" ht="15" customHeight="1" x14ac:dyDescent="0.2">
      <c r="B13" s="228">
        <f>Persönliche_Daten!N14</f>
        <v>46204</v>
      </c>
      <c r="C13" s="231">
        <f>WEEKDAY(B13)</f>
        <v>4</v>
      </c>
      <c r="D13" s="234">
        <f>Persönliche_Daten!N14</f>
        <v>46204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IF(B13=$R$7,$R$14,IF(B13=$S$7,$S$14,IF(B13=$T$7,$T$14,IF(B13=$U$7,$U$14,IF(B13=$V$7,$V$14,IF(B13=$W$7,$W$14,IF(B13=$X$7,$X$14,0)))))))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46205</v>
      </c>
      <c r="C14" s="231">
        <f>WEEKDAY(B14)</f>
        <v>5</v>
      </c>
      <c r="D14" s="234">
        <f>D13+1</f>
        <v>46205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3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46206</v>
      </c>
      <c r="C15" s="231">
        <f t="shared" ref="C15:C40" si="17">WEEKDAY(B15)</f>
        <v>6</v>
      </c>
      <c r="D15" s="234">
        <f t="shared" ref="D15:D40" si="18">D14+1</f>
        <v>46206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46207</v>
      </c>
      <c r="C16" s="231">
        <f t="shared" si="17"/>
        <v>7</v>
      </c>
      <c r="D16" s="234">
        <f t="shared" si="18"/>
        <v>46207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46208</v>
      </c>
      <c r="C17" s="231">
        <f t="shared" si="17"/>
        <v>1</v>
      </c>
      <c r="D17" s="234">
        <f t="shared" si="18"/>
        <v>46208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46209</v>
      </c>
      <c r="C18" s="231">
        <f t="shared" si="17"/>
        <v>2</v>
      </c>
      <c r="D18" s="234">
        <f t="shared" si="18"/>
        <v>46209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46210</v>
      </c>
      <c r="C19" s="231">
        <f t="shared" si="17"/>
        <v>3</v>
      </c>
      <c r="D19" s="234">
        <f t="shared" si="18"/>
        <v>46210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 t="shared" si="7"/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300">
        <f t="shared" si="1"/>
        <v>0</v>
      </c>
      <c r="AG19" s="300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46211</v>
      </c>
      <c r="C20" s="231">
        <f t="shared" si="17"/>
        <v>4</v>
      </c>
      <c r="D20" s="234">
        <f t="shared" si="18"/>
        <v>46211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46212</v>
      </c>
      <c r="C21" s="231">
        <f t="shared" si="17"/>
        <v>5</v>
      </c>
      <c r="D21" s="234">
        <f t="shared" si="18"/>
        <v>46212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 t="shared" si="7"/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300">
        <f t="shared" si="1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46213</v>
      </c>
      <c r="C22" s="231">
        <f t="shared" si="17"/>
        <v>6</v>
      </c>
      <c r="D22" s="234">
        <f t="shared" si="18"/>
        <v>46213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46214</v>
      </c>
      <c r="C23" s="231">
        <f t="shared" si="17"/>
        <v>7</v>
      </c>
      <c r="D23" s="234">
        <f t="shared" si="18"/>
        <v>46214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46215</v>
      </c>
      <c r="C24" s="231">
        <f t="shared" si="17"/>
        <v>1</v>
      </c>
      <c r="D24" s="234">
        <f t="shared" si="18"/>
        <v>46215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46216</v>
      </c>
      <c r="C25" s="231">
        <f t="shared" si="17"/>
        <v>2</v>
      </c>
      <c r="D25" s="234">
        <f t="shared" si="18"/>
        <v>46216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46217</v>
      </c>
      <c r="C26" s="231">
        <f t="shared" si="17"/>
        <v>3</v>
      </c>
      <c r="D26" s="234">
        <f t="shared" si="18"/>
        <v>46217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46218</v>
      </c>
      <c r="C27" s="231">
        <f t="shared" si="17"/>
        <v>4</v>
      </c>
      <c r="D27" s="234">
        <f t="shared" si="18"/>
        <v>46218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46219</v>
      </c>
      <c r="C28" s="231">
        <f t="shared" si="17"/>
        <v>5</v>
      </c>
      <c r="D28" s="234">
        <f t="shared" si="18"/>
        <v>46219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 t="shared" si="7"/>
        <v>0</v>
      </c>
      <c r="T28" s="330"/>
      <c r="U28" s="314">
        <f t="shared" si="8"/>
        <v>0</v>
      </c>
      <c r="V28" s="316"/>
      <c r="W28" s="314">
        <f t="shared" si="19"/>
        <v>0</v>
      </c>
      <c r="X28" s="315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46220</v>
      </c>
      <c r="C29" s="231">
        <f t="shared" si="17"/>
        <v>6</v>
      </c>
      <c r="D29" s="234">
        <f t="shared" si="18"/>
        <v>46220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0</v>
      </c>
      <c r="X29" s="315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46221</v>
      </c>
      <c r="C30" s="231">
        <f t="shared" si="17"/>
        <v>7</v>
      </c>
      <c r="D30" s="234">
        <f t="shared" si="18"/>
        <v>46221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0</v>
      </c>
      <c r="X30" s="315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46222</v>
      </c>
      <c r="C31" s="231">
        <f t="shared" si="17"/>
        <v>1</v>
      </c>
      <c r="D31" s="234">
        <f t="shared" si="18"/>
        <v>46222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0</v>
      </c>
      <c r="X31" s="315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46223</v>
      </c>
      <c r="C32" s="231">
        <f t="shared" si="17"/>
        <v>2</v>
      </c>
      <c r="D32" s="234">
        <f t="shared" si="18"/>
        <v>46223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0</v>
      </c>
      <c r="X32" s="315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46224</v>
      </c>
      <c r="C33" s="231">
        <f t="shared" si="17"/>
        <v>3</v>
      </c>
      <c r="D33" s="234">
        <f t="shared" si="18"/>
        <v>46224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0</v>
      </c>
      <c r="X33" s="315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46225</v>
      </c>
      <c r="C34" s="231">
        <f t="shared" si="17"/>
        <v>4</v>
      </c>
      <c r="D34" s="234">
        <f t="shared" si="18"/>
        <v>46225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0</v>
      </c>
      <c r="X34" s="315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46226</v>
      </c>
      <c r="C35" s="231">
        <f t="shared" si="17"/>
        <v>5</v>
      </c>
      <c r="D35" s="234">
        <f t="shared" si="18"/>
        <v>46226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0</v>
      </c>
      <c r="X35" s="315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46227</v>
      </c>
      <c r="C36" s="231">
        <f t="shared" si="17"/>
        <v>6</v>
      </c>
      <c r="D36" s="234">
        <f t="shared" si="18"/>
        <v>46227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0</v>
      </c>
      <c r="X36" s="315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46228</v>
      </c>
      <c r="C37" s="231">
        <f t="shared" si="17"/>
        <v>7</v>
      </c>
      <c r="D37" s="234">
        <f t="shared" si="18"/>
        <v>46228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0</v>
      </c>
      <c r="X37" s="315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46229</v>
      </c>
      <c r="C38" s="231">
        <f t="shared" si="17"/>
        <v>1</v>
      </c>
      <c r="D38" s="234">
        <f t="shared" si="18"/>
        <v>46229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0</v>
      </c>
      <c r="X38" s="315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46230</v>
      </c>
      <c r="C39" s="231">
        <f t="shared" si="17"/>
        <v>2</v>
      </c>
      <c r="D39" s="234">
        <f t="shared" si="18"/>
        <v>46230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0</v>
      </c>
      <c r="X39" s="315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46231</v>
      </c>
      <c r="C40" s="231">
        <f t="shared" si="17"/>
        <v>3</v>
      </c>
      <c r="D40" s="234">
        <f t="shared" si="18"/>
        <v>46231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0</v>
      </c>
      <c r="X40" s="315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46232</v>
      </c>
      <c r="C41" s="231">
        <f>IFERROR(WEEKDAY(B41),"")</f>
        <v>4</v>
      </c>
      <c r="D41" s="234">
        <f>IFERROR(IF(MONTH(D40+1)=MONTH(D40),D40+1,""),"")</f>
        <v>46232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46233</v>
      </c>
      <c r="C42" s="231">
        <f t="shared" ref="C42:C43" si="27">IFERROR(WEEKDAY(B42),"")</f>
        <v>5</v>
      </c>
      <c r="D42" s="234">
        <f t="shared" ref="D42:D43" si="28">IFERROR(IF(MONTH(D41+1)=MONTH(D41),D41+1,""),"")</f>
        <v>46233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46234</v>
      </c>
      <c r="C43" s="231">
        <f t="shared" si="27"/>
        <v>6</v>
      </c>
      <c r="D43" s="234">
        <f t="shared" si="28"/>
        <v>46234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27">
        <f t="shared" si="29"/>
        <v>0</v>
      </c>
      <c r="R43" s="328"/>
      <c r="S43" s="329">
        <f t="shared" si="7"/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25">
        <f>SUM(Q13:R43)</f>
        <v>0</v>
      </c>
      <c r="R44" s="326"/>
      <c r="S44" s="305">
        <f>SUM(S13:T43)</f>
        <v>0</v>
      </c>
      <c r="T44" s="306"/>
      <c r="U44" s="303"/>
      <c r="V44" s="304"/>
      <c r="W44" s="312">
        <f t="shared" ref="W44" si="32">IF(S44=0,S44-Q44,IF(AND(W41=0,D41="",AW41=0),W40,IF(AND(W42=0,D42="",AW42=0),W41,IF(AND(W43=0,D43="",AW43=0),W42,W43))))</f>
        <v>0</v>
      </c>
      <c r="X44" s="313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8"/>
      <c r="M46" s="6"/>
      <c r="N46" s="317"/>
      <c r="O46" s="318"/>
      <c r="P46" s="48"/>
      <c r="Q46" s="48"/>
      <c r="R46" s="48"/>
      <c r="S46" s="321"/>
      <c r="T46" s="322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297"/>
      <c r="AM46" s="297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298">
        <f>Juni!W49</f>
        <v>-7.9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-7.9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Bl7A9LOmoo8egUz3wmJh0MmORGs5ekHaDxih65XUXXcbo9OqxF/5aHuia8u76MidREiAzOnockRXsaJ86Y12CQ==" saltValue="IPZAi81nzCKCFuLXMGGdew==" spinCount="100000" sheet="1" selectLockedCells="1"/>
  <mergeCells count="176"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</mergeCells>
  <conditionalFormatting sqref="U13:U43 S13:S43 I13:K43 F13:G43 B13:D43 M13:Q43 W13:W43">
    <cfRule type="expression" dxfId="161" priority="18" stopIfTrue="1">
      <formula>WEEKDAY($B13)=7</formula>
    </cfRule>
    <cfRule type="expression" dxfId="160" priority="19" stopIfTrue="1">
      <formula>WEEKDAY($B13)=1</formula>
    </cfRule>
  </conditionalFormatting>
  <conditionalFormatting sqref="L13:L43">
    <cfRule type="expression" dxfId="159" priority="20" stopIfTrue="1">
      <formula>WEEKDAY($B13)=7</formula>
    </cfRule>
    <cfRule type="expression" dxfId="158" priority="21" stopIfTrue="1">
      <formula>WEEKDAY($B13)=1</formula>
    </cfRule>
    <cfRule type="expression" dxfId="157" priority="22" stopIfTrue="1">
      <formula>$AT13&gt;10</formula>
    </cfRule>
  </conditionalFormatting>
  <conditionalFormatting sqref="M13:M43">
    <cfRule type="expression" dxfId="156" priority="16" stopIfTrue="1">
      <formula>WEEKDAY($B13)=7</formula>
    </cfRule>
    <cfRule type="expression" dxfId="155" priority="17" stopIfTrue="1">
      <formula>WEEKDAY($B13)=1</formula>
    </cfRule>
  </conditionalFormatting>
  <conditionalFormatting sqref="M13:M43">
    <cfRule type="expression" dxfId="154" priority="14" stopIfTrue="1">
      <formula>WEEKDAY($B13)=7</formula>
    </cfRule>
    <cfRule type="expression" dxfId="153" priority="15" stopIfTrue="1">
      <formula>WEEKDAY($B13)=1</formula>
    </cfRule>
  </conditionalFormatting>
  <conditionalFormatting sqref="M13:M43">
    <cfRule type="expression" dxfId="152" priority="12" stopIfTrue="1">
      <formula>WEEKDAY($B13)=7</formula>
    </cfRule>
    <cfRule type="expression" dxfId="151" priority="13" stopIfTrue="1">
      <formula>WEEKDAY($B13)=1</formula>
    </cfRule>
  </conditionalFormatting>
  <conditionalFormatting sqref="M13:M43">
    <cfRule type="expression" dxfId="150" priority="10" stopIfTrue="1">
      <formula>WEEKDAY($B13)=7</formula>
    </cfRule>
    <cfRule type="expression" dxfId="149" priority="11" stopIfTrue="1">
      <formula>WEEKDAY($B13)=1</formula>
    </cfRule>
  </conditionalFormatting>
  <conditionalFormatting sqref="M13:M43">
    <cfRule type="expression" dxfId="148" priority="8" stopIfTrue="1">
      <formula>WEEKDAY($B13)=7</formula>
    </cfRule>
    <cfRule type="expression" dxfId="147" priority="9" stopIfTrue="1">
      <formula>WEEKDAY($B13)=1</formula>
    </cfRule>
  </conditionalFormatting>
  <conditionalFormatting sqref="M13:M43">
    <cfRule type="expression" dxfId="146" priority="6" stopIfTrue="1">
      <formula>WEEKDAY($B13)=7</formula>
    </cfRule>
    <cfRule type="expression" dxfId="145" priority="7" stopIfTrue="1">
      <formula>WEEKDAY($B13)=1</formula>
    </cfRule>
  </conditionalFormatting>
  <conditionalFormatting sqref="E13:E43">
    <cfRule type="expression" dxfId="144" priority="4" stopIfTrue="1">
      <formula>WEEKDAY($C13)=7</formula>
    </cfRule>
    <cfRule type="expression" dxfId="143" priority="5" stopIfTrue="1">
      <formula>WEEKDAY($C13)=1</formula>
    </cfRule>
  </conditionalFormatting>
  <conditionalFormatting sqref="H13:H43">
    <cfRule type="expression" dxfId="142" priority="1" stopIfTrue="1">
      <formula>WEEKDAY($B13)=7</formula>
    </cfRule>
    <cfRule type="expression" dxfId="141" priority="2" stopIfTrue="1">
      <formula>WEEKDAY($B13)=1</formula>
    </cfRule>
    <cfRule type="expression" dxfId="140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9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Persönliche_Daten!F15&amp;" "&amp;Persönliche_Daten!F2</f>
        <v>August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Jahresübersicht!H18</f>
        <v>0</v>
      </c>
      <c r="P8" s="1"/>
      <c r="Q8" s="72" t="s">
        <v>22</v>
      </c>
      <c r="R8" s="144">
        <f>Persönliche_Daten!G15</f>
        <v>0</v>
      </c>
      <c r="S8" s="144">
        <f>Persönliche_Daten!H15</f>
        <v>0</v>
      </c>
      <c r="T8" s="144">
        <f>Persönliche_Daten!I15</f>
        <v>0</v>
      </c>
      <c r="U8" s="144">
        <f>Persönliche_Daten!J15</f>
        <v>0</v>
      </c>
      <c r="V8" s="144">
        <f>Persönliche_Daten!K15</f>
        <v>0</v>
      </c>
      <c r="W8" s="144">
        <f>Persönliche_Daten!L15</f>
        <v>0</v>
      </c>
      <c r="X8" s="145">
        <f>Persönliche_Daten!M15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Juli!AV43</f>
        <v>0</v>
      </c>
    </row>
    <row r="13" spans="2:48" s="10" customFormat="1" ht="15" customHeight="1" x14ac:dyDescent="0.2">
      <c r="B13" s="228">
        <f>Persönliche_Daten!N15</f>
        <v>46235</v>
      </c>
      <c r="C13" s="231">
        <f>WEEKDAY(B13)</f>
        <v>7</v>
      </c>
      <c r="D13" s="234">
        <f>Persönliche_Daten!N15</f>
        <v>46235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IF(B13=$R$7,$R$15,IF(B13=$S$7,$S$15,IF(B13=$T$7,$T$15,IF(B13=$U$7,$U$15,IF(B13=$V$7,$V$15,IF(B13=$W$7,$W$15,IF(B13=$X$7,$X$15,0)))))))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46236</v>
      </c>
      <c r="C14" s="231">
        <f>WEEKDAY(B14)</f>
        <v>1</v>
      </c>
      <c r="D14" s="234">
        <f>D13+1</f>
        <v>46236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3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46237</v>
      </c>
      <c r="C15" s="231">
        <f t="shared" ref="C15:C40" si="17">WEEKDAY(B15)</f>
        <v>2</v>
      </c>
      <c r="D15" s="234">
        <f t="shared" ref="D15:D40" si="18">D14+1</f>
        <v>46237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46238</v>
      </c>
      <c r="C16" s="231">
        <f t="shared" si="17"/>
        <v>3</v>
      </c>
      <c r="D16" s="234">
        <f t="shared" si="18"/>
        <v>46238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46239</v>
      </c>
      <c r="C17" s="231">
        <f t="shared" si="17"/>
        <v>4</v>
      </c>
      <c r="D17" s="234">
        <f t="shared" si="18"/>
        <v>46239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46240</v>
      </c>
      <c r="C18" s="231">
        <f t="shared" si="17"/>
        <v>5</v>
      </c>
      <c r="D18" s="234">
        <f t="shared" si="18"/>
        <v>46240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46241</v>
      </c>
      <c r="C19" s="231">
        <f t="shared" si="17"/>
        <v>6</v>
      </c>
      <c r="D19" s="234">
        <f t="shared" si="18"/>
        <v>46241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 t="shared" si="7"/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300">
        <f t="shared" si="1"/>
        <v>0</v>
      </c>
      <c r="AG19" s="300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46242</v>
      </c>
      <c r="C20" s="231">
        <f t="shared" si="17"/>
        <v>7</v>
      </c>
      <c r="D20" s="234">
        <f t="shared" si="18"/>
        <v>46242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46243</v>
      </c>
      <c r="C21" s="231">
        <f t="shared" si="17"/>
        <v>1</v>
      </c>
      <c r="D21" s="234">
        <f t="shared" si="18"/>
        <v>46243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 t="shared" si="7"/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300">
        <f t="shared" si="1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46244</v>
      </c>
      <c r="C22" s="231">
        <f t="shared" si="17"/>
        <v>2</v>
      </c>
      <c r="D22" s="234">
        <f t="shared" si="18"/>
        <v>46244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46245</v>
      </c>
      <c r="C23" s="231">
        <f t="shared" si="17"/>
        <v>3</v>
      </c>
      <c r="D23" s="234">
        <f t="shared" si="18"/>
        <v>46245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46246</v>
      </c>
      <c r="C24" s="231">
        <f t="shared" si="17"/>
        <v>4</v>
      </c>
      <c r="D24" s="234">
        <f t="shared" si="18"/>
        <v>46246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46247</v>
      </c>
      <c r="C25" s="231">
        <f t="shared" si="17"/>
        <v>5</v>
      </c>
      <c r="D25" s="234">
        <f t="shared" si="18"/>
        <v>46247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46248</v>
      </c>
      <c r="C26" s="231">
        <f t="shared" si="17"/>
        <v>6</v>
      </c>
      <c r="D26" s="234">
        <f t="shared" si="18"/>
        <v>46248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46249</v>
      </c>
      <c r="C27" s="231">
        <f t="shared" si="17"/>
        <v>7</v>
      </c>
      <c r="D27" s="234">
        <f t="shared" si="18"/>
        <v>46249</v>
      </c>
      <c r="E27" s="281">
        <f>IFERROR(VLOOKUP($D27,Feiertage!$A$4:$C$31,2,FALSE),"")</f>
        <v>0</v>
      </c>
      <c r="F27" s="78"/>
      <c r="G27" s="78"/>
      <c r="H27" s="79" t="str">
        <f>IFERROR(VLOOKUP($D27,Feiertage!$A$4:$C$31,3,FALSE),"")</f>
        <v>Maria Himmelfahrt</v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46250</v>
      </c>
      <c r="C28" s="231">
        <f t="shared" si="17"/>
        <v>1</v>
      </c>
      <c r="D28" s="234">
        <f t="shared" si="18"/>
        <v>46250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 t="shared" si="7"/>
        <v>0</v>
      </c>
      <c r="T28" s="330"/>
      <c r="U28" s="314">
        <f t="shared" si="8"/>
        <v>0</v>
      </c>
      <c r="V28" s="316"/>
      <c r="W28" s="314">
        <f t="shared" si="19"/>
        <v>0</v>
      </c>
      <c r="X28" s="315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46251</v>
      </c>
      <c r="C29" s="231">
        <f t="shared" si="17"/>
        <v>2</v>
      </c>
      <c r="D29" s="234">
        <f t="shared" si="18"/>
        <v>46251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0</v>
      </c>
      <c r="X29" s="315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46252</v>
      </c>
      <c r="C30" s="231">
        <f t="shared" si="17"/>
        <v>3</v>
      </c>
      <c r="D30" s="234">
        <f t="shared" si="18"/>
        <v>46252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0</v>
      </c>
      <c r="X30" s="315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46253</v>
      </c>
      <c r="C31" s="231">
        <f t="shared" si="17"/>
        <v>4</v>
      </c>
      <c r="D31" s="234">
        <f t="shared" si="18"/>
        <v>46253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0</v>
      </c>
      <c r="X31" s="315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46254</v>
      </c>
      <c r="C32" s="231">
        <f t="shared" si="17"/>
        <v>5</v>
      </c>
      <c r="D32" s="234">
        <f t="shared" si="18"/>
        <v>46254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0</v>
      </c>
      <c r="X32" s="315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46255</v>
      </c>
      <c r="C33" s="231">
        <f t="shared" si="17"/>
        <v>6</v>
      </c>
      <c r="D33" s="234">
        <f t="shared" si="18"/>
        <v>46255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0</v>
      </c>
      <c r="X33" s="315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46256</v>
      </c>
      <c r="C34" s="231">
        <f t="shared" si="17"/>
        <v>7</v>
      </c>
      <c r="D34" s="234">
        <f t="shared" si="18"/>
        <v>46256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0</v>
      </c>
      <c r="X34" s="315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46257</v>
      </c>
      <c r="C35" s="231">
        <f t="shared" si="17"/>
        <v>1</v>
      </c>
      <c r="D35" s="234">
        <f t="shared" si="18"/>
        <v>46257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0</v>
      </c>
      <c r="X35" s="315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46258</v>
      </c>
      <c r="C36" s="231">
        <f t="shared" si="17"/>
        <v>2</v>
      </c>
      <c r="D36" s="234">
        <f t="shared" si="18"/>
        <v>46258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0</v>
      </c>
      <c r="X36" s="315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46259</v>
      </c>
      <c r="C37" s="231">
        <f t="shared" si="17"/>
        <v>3</v>
      </c>
      <c r="D37" s="234">
        <f t="shared" si="18"/>
        <v>46259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0</v>
      </c>
      <c r="X37" s="315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46260</v>
      </c>
      <c r="C38" s="231">
        <f t="shared" si="17"/>
        <v>4</v>
      </c>
      <c r="D38" s="234">
        <f t="shared" si="18"/>
        <v>46260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0</v>
      </c>
      <c r="X38" s="315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46261</v>
      </c>
      <c r="C39" s="231">
        <f t="shared" si="17"/>
        <v>5</v>
      </c>
      <c r="D39" s="234">
        <f t="shared" si="18"/>
        <v>46261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0</v>
      </c>
      <c r="X39" s="315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46262</v>
      </c>
      <c r="C40" s="231">
        <f t="shared" si="17"/>
        <v>6</v>
      </c>
      <c r="D40" s="234">
        <f t="shared" si="18"/>
        <v>46262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0</v>
      </c>
      <c r="X40" s="315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46263</v>
      </c>
      <c r="C41" s="231">
        <f>IFERROR(WEEKDAY(B41),"")</f>
        <v>7</v>
      </c>
      <c r="D41" s="234">
        <f>IFERROR(IF(MONTH(D40+1)=MONTH(D40),D40+1,""),"")</f>
        <v>46263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46264</v>
      </c>
      <c r="C42" s="231">
        <f t="shared" ref="C42:C43" si="27">IFERROR(WEEKDAY(B42),"")</f>
        <v>1</v>
      </c>
      <c r="D42" s="234">
        <f t="shared" ref="D42:D43" si="28">IFERROR(IF(MONTH(D41+1)=MONTH(D41),D41+1,""),"")</f>
        <v>46264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46265</v>
      </c>
      <c r="C43" s="231">
        <f t="shared" si="27"/>
        <v>2</v>
      </c>
      <c r="D43" s="234">
        <f t="shared" si="28"/>
        <v>46265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27">
        <f t="shared" si="29"/>
        <v>0</v>
      </c>
      <c r="R43" s="328"/>
      <c r="S43" s="329">
        <f t="shared" si="7"/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25">
        <f>SUM(Q13:R43)</f>
        <v>0</v>
      </c>
      <c r="R44" s="326"/>
      <c r="S44" s="305">
        <f>SUM(S13:T43)</f>
        <v>0</v>
      </c>
      <c r="T44" s="306"/>
      <c r="U44" s="303"/>
      <c r="V44" s="304"/>
      <c r="W44" s="312">
        <f t="shared" ref="W44" si="32">IF(S44=0,S44-Q44,IF(AND(W41=0,D41="",AW41=0),W40,IF(AND(W42=0,D42="",AW42=0),W41,IF(AND(W43=0,D43="",AW43=0),W42,W43))))</f>
        <v>0</v>
      </c>
      <c r="X44" s="313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8"/>
      <c r="M46" s="6"/>
      <c r="N46" s="317"/>
      <c r="O46" s="318"/>
      <c r="P46" s="48"/>
      <c r="Q46" s="48"/>
      <c r="R46" s="48"/>
      <c r="S46" s="321"/>
      <c r="T46" s="322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297"/>
      <c r="AM46" s="297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298">
        <f>Juli!W49</f>
        <v>-7.9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-7.9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246iRsus4hpPnHlALUy9ldUFiS9uESetqGxili/1tA69EXwEWRcmxBcsgcZFCLdq9VZmix5tOy+kzt7Q8qMwLw==" saltValue="yk5Dg0tYEbaXZtXEFVKZDg==" spinCount="100000" sheet="1" selectLockedCells="1"/>
  <mergeCells count="176"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</mergeCells>
  <conditionalFormatting sqref="U13:U43 S13:S43 I13:K43 F13:G43 B13:D43 M13:Q43 W13:W43">
    <cfRule type="expression" dxfId="139" priority="20" stopIfTrue="1">
      <formula>WEEKDAY($B13)=7</formula>
    </cfRule>
    <cfRule type="expression" dxfId="138" priority="21" stopIfTrue="1">
      <formula>WEEKDAY($B13)=1</formula>
    </cfRule>
  </conditionalFormatting>
  <conditionalFormatting sqref="L13:L43">
    <cfRule type="expression" dxfId="137" priority="22" stopIfTrue="1">
      <formula>WEEKDAY($B13)=7</formula>
    </cfRule>
    <cfRule type="expression" dxfId="136" priority="23" stopIfTrue="1">
      <formula>WEEKDAY($B13)=1</formula>
    </cfRule>
    <cfRule type="expression" dxfId="135" priority="24" stopIfTrue="1">
      <formula>$AT13&gt;10</formula>
    </cfRule>
  </conditionalFormatting>
  <conditionalFormatting sqref="M13:M43">
    <cfRule type="expression" dxfId="134" priority="18" stopIfTrue="1">
      <formula>WEEKDAY($B13)=7</formula>
    </cfRule>
    <cfRule type="expression" dxfId="133" priority="19" stopIfTrue="1">
      <formula>WEEKDAY($B13)=1</formula>
    </cfRule>
  </conditionalFormatting>
  <conditionalFormatting sqref="M13:M43">
    <cfRule type="expression" dxfId="132" priority="16" stopIfTrue="1">
      <formula>WEEKDAY($B13)=7</formula>
    </cfRule>
    <cfRule type="expression" dxfId="131" priority="17" stopIfTrue="1">
      <formula>WEEKDAY($B13)=1</formula>
    </cfRule>
  </conditionalFormatting>
  <conditionalFormatting sqref="M13:M43">
    <cfRule type="expression" dxfId="130" priority="14" stopIfTrue="1">
      <formula>WEEKDAY($B13)=7</formula>
    </cfRule>
    <cfRule type="expression" dxfId="129" priority="15" stopIfTrue="1">
      <formula>WEEKDAY($B13)=1</formula>
    </cfRule>
  </conditionalFormatting>
  <conditionalFormatting sqref="M13:M43">
    <cfRule type="expression" dxfId="128" priority="12" stopIfTrue="1">
      <formula>WEEKDAY($B13)=7</formula>
    </cfRule>
    <cfRule type="expression" dxfId="127" priority="13" stopIfTrue="1">
      <formula>WEEKDAY($B13)=1</formula>
    </cfRule>
  </conditionalFormatting>
  <conditionalFormatting sqref="M13:M43">
    <cfRule type="expression" dxfId="126" priority="10" stopIfTrue="1">
      <formula>WEEKDAY($B13)=7</formula>
    </cfRule>
    <cfRule type="expression" dxfId="125" priority="11" stopIfTrue="1">
      <formula>WEEKDAY($B13)=1</formula>
    </cfRule>
  </conditionalFormatting>
  <conditionalFormatting sqref="M13:M43">
    <cfRule type="expression" dxfId="124" priority="8" stopIfTrue="1">
      <formula>WEEKDAY($B13)=7</formula>
    </cfRule>
    <cfRule type="expression" dxfId="123" priority="9" stopIfTrue="1">
      <formula>WEEKDAY($B13)=1</formula>
    </cfRule>
  </conditionalFormatting>
  <conditionalFormatting sqref="M13:M43">
    <cfRule type="expression" dxfId="122" priority="6" stopIfTrue="1">
      <formula>WEEKDAY($B13)=7</formula>
    </cfRule>
    <cfRule type="expression" dxfId="121" priority="7" stopIfTrue="1">
      <formula>WEEKDAY($B13)=1</formula>
    </cfRule>
  </conditionalFormatting>
  <conditionalFormatting sqref="E13:E43">
    <cfRule type="expression" dxfId="120" priority="4" stopIfTrue="1">
      <formula>WEEKDAY($C13)=7</formula>
    </cfRule>
    <cfRule type="expression" dxfId="119" priority="5" stopIfTrue="1">
      <formula>WEEKDAY($C13)=1</formula>
    </cfRule>
  </conditionalFormatting>
  <conditionalFormatting sqref="H13:H43">
    <cfRule type="expression" dxfId="118" priority="1" stopIfTrue="1">
      <formula>WEEKDAY($B13)=7</formula>
    </cfRule>
    <cfRule type="expression" dxfId="117" priority="2" stopIfTrue="1">
      <formula>WEEKDAY($B13)=1</formula>
    </cfRule>
    <cfRule type="expression" dxfId="116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A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Persönliche_Daten!F16&amp;" "&amp;Persönliche_Daten!F2</f>
        <v>September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Jahresübersicht!H19</f>
        <v>0</v>
      </c>
      <c r="P8" s="1"/>
      <c r="Q8" s="72" t="s">
        <v>22</v>
      </c>
      <c r="R8" s="144">
        <f>Persönliche_Daten!G16</f>
        <v>0</v>
      </c>
      <c r="S8" s="144">
        <f>Persönliche_Daten!H16</f>
        <v>0</v>
      </c>
      <c r="T8" s="144">
        <f>Persönliche_Daten!I16</f>
        <v>0</v>
      </c>
      <c r="U8" s="144">
        <f>Persönliche_Daten!J16</f>
        <v>0</v>
      </c>
      <c r="V8" s="144">
        <f>Persönliche_Daten!K16</f>
        <v>0</v>
      </c>
      <c r="W8" s="144">
        <f>Persönliche_Daten!L16</f>
        <v>0</v>
      </c>
      <c r="X8" s="145">
        <f>Persönliche_Daten!M16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August!AV43</f>
        <v>0</v>
      </c>
    </row>
    <row r="13" spans="2:48" s="10" customFormat="1" ht="15" customHeight="1" x14ac:dyDescent="0.2">
      <c r="B13" s="228">
        <f>Persönliche_Daten!N16</f>
        <v>46266</v>
      </c>
      <c r="C13" s="231">
        <f>WEEKDAY(B13)</f>
        <v>3</v>
      </c>
      <c r="D13" s="234">
        <f>Persönliche_Daten!N16</f>
        <v>46266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IF(B13=$R$7,$R$16,IF(B13=$S$7,$S$16,IF(B13=$T$7,$T$16,IF(B13=$U$7,$U$16,IF(B13=$V$7,$V$16,IF(B13=$W$7,$W$16,IF(B13=$X$7,$X$16,0)))))))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46267</v>
      </c>
      <c r="C14" s="231">
        <f>WEEKDAY(B14)</f>
        <v>4</v>
      </c>
      <c r="D14" s="234">
        <f>D13+1</f>
        <v>46267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2" si="4">IF(C14=1,L14,0)</f>
        <v>0</v>
      </c>
      <c r="O14" s="80">
        <f t="shared" ref="O14:O42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2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46268</v>
      </c>
      <c r="C15" s="231">
        <f t="shared" ref="C15:C40" si="17">WEEKDAY(B15)</f>
        <v>5</v>
      </c>
      <c r="D15" s="234">
        <f t="shared" ref="D15:D40" si="18">D14+1</f>
        <v>46268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46269</v>
      </c>
      <c r="C16" s="231">
        <f t="shared" si="17"/>
        <v>6</v>
      </c>
      <c r="D16" s="234">
        <f t="shared" si="18"/>
        <v>46269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46270</v>
      </c>
      <c r="C17" s="231">
        <f t="shared" si="17"/>
        <v>7</v>
      </c>
      <c r="D17" s="234">
        <f t="shared" si="18"/>
        <v>46270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46271</v>
      </c>
      <c r="C18" s="231">
        <f t="shared" si="17"/>
        <v>1</v>
      </c>
      <c r="D18" s="234">
        <f t="shared" si="18"/>
        <v>46271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46272</v>
      </c>
      <c r="C19" s="231">
        <f t="shared" si="17"/>
        <v>2</v>
      </c>
      <c r="D19" s="234">
        <f t="shared" si="18"/>
        <v>46272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 t="shared" si="7"/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300">
        <f t="shared" si="1"/>
        <v>0</v>
      </c>
      <c r="AG19" s="300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46273</v>
      </c>
      <c r="C20" s="231">
        <f t="shared" si="17"/>
        <v>3</v>
      </c>
      <c r="D20" s="234">
        <f t="shared" si="18"/>
        <v>46273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46274</v>
      </c>
      <c r="C21" s="231">
        <f t="shared" si="17"/>
        <v>4</v>
      </c>
      <c r="D21" s="234">
        <f t="shared" si="18"/>
        <v>46274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 t="shared" si="7"/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300">
        <f t="shared" si="1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46275</v>
      </c>
      <c r="C22" s="231">
        <f t="shared" si="17"/>
        <v>5</v>
      </c>
      <c r="D22" s="234">
        <f t="shared" si="18"/>
        <v>46275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46276</v>
      </c>
      <c r="C23" s="231">
        <f t="shared" si="17"/>
        <v>6</v>
      </c>
      <c r="D23" s="234">
        <f t="shared" si="18"/>
        <v>46276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46277</v>
      </c>
      <c r="C24" s="231">
        <f t="shared" si="17"/>
        <v>7</v>
      </c>
      <c r="D24" s="234">
        <f t="shared" si="18"/>
        <v>46277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46278</v>
      </c>
      <c r="C25" s="231">
        <f t="shared" si="17"/>
        <v>1</v>
      </c>
      <c r="D25" s="234">
        <f t="shared" si="18"/>
        <v>46278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46279</v>
      </c>
      <c r="C26" s="231">
        <f t="shared" si="17"/>
        <v>2</v>
      </c>
      <c r="D26" s="234">
        <f t="shared" si="18"/>
        <v>46279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46280</v>
      </c>
      <c r="C27" s="231">
        <f t="shared" si="17"/>
        <v>3</v>
      </c>
      <c r="D27" s="234">
        <f t="shared" si="18"/>
        <v>46280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46281</v>
      </c>
      <c r="C28" s="231">
        <f t="shared" si="17"/>
        <v>4</v>
      </c>
      <c r="D28" s="234">
        <f t="shared" si="18"/>
        <v>46281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 t="shared" si="7"/>
        <v>0</v>
      </c>
      <c r="T28" s="330"/>
      <c r="U28" s="314">
        <f t="shared" si="8"/>
        <v>0</v>
      </c>
      <c r="V28" s="316"/>
      <c r="W28" s="314">
        <f t="shared" si="19"/>
        <v>0</v>
      </c>
      <c r="X28" s="315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46282</v>
      </c>
      <c r="C29" s="231">
        <f t="shared" si="17"/>
        <v>5</v>
      </c>
      <c r="D29" s="234">
        <f t="shared" si="18"/>
        <v>46282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0</v>
      </c>
      <c r="X29" s="315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46283</v>
      </c>
      <c r="C30" s="231">
        <f t="shared" si="17"/>
        <v>6</v>
      </c>
      <c r="D30" s="234">
        <f t="shared" si="18"/>
        <v>46283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0</v>
      </c>
      <c r="X30" s="315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46284</v>
      </c>
      <c r="C31" s="231">
        <f t="shared" si="17"/>
        <v>7</v>
      </c>
      <c r="D31" s="234">
        <f t="shared" si="18"/>
        <v>46284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0</v>
      </c>
      <c r="X31" s="315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46285</v>
      </c>
      <c r="C32" s="231">
        <f t="shared" si="17"/>
        <v>1</v>
      </c>
      <c r="D32" s="234">
        <f t="shared" si="18"/>
        <v>46285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0</v>
      </c>
      <c r="X32" s="315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46286</v>
      </c>
      <c r="C33" s="231">
        <f t="shared" si="17"/>
        <v>2</v>
      </c>
      <c r="D33" s="234">
        <f t="shared" si="18"/>
        <v>46286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0</v>
      </c>
      <c r="X33" s="315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46287</v>
      </c>
      <c r="C34" s="231">
        <f t="shared" si="17"/>
        <v>3</v>
      </c>
      <c r="D34" s="234">
        <f t="shared" si="18"/>
        <v>46287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0</v>
      </c>
      <c r="X34" s="315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46288</v>
      </c>
      <c r="C35" s="231">
        <f t="shared" si="17"/>
        <v>4</v>
      </c>
      <c r="D35" s="234">
        <f t="shared" si="18"/>
        <v>46288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0</v>
      </c>
      <c r="X35" s="315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46289</v>
      </c>
      <c r="C36" s="231">
        <f t="shared" si="17"/>
        <v>5</v>
      </c>
      <c r="D36" s="234">
        <f t="shared" si="18"/>
        <v>46289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0</v>
      </c>
      <c r="X36" s="315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46290</v>
      </c>
      <c r="C37" s="231">
        <f t="shared" si="17"/>
        <v>6</v>
      </c>
      <c r="D37" s="234">
        <f t="shared" si="18"/>
        <v>46290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0</v>
      </c>
      <c r="X37" s="315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46291</v>
      </c>
      <c r="C38" s="231">
        <f t="shared" si="17"/>
        <v>7</v>
      </c>
      <c r="D38" s="234">
        <f t="shared" si="18"/>
        <v>46291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0</v>
      </c>
      <c r="X38" s="315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46292</v>
      </c>
      <c r="C39" s="231">
        <f t="shared" si="17"/>
        <v>1</v>
      </c>
      <c r="D39" s="234">
        <f t="shared" si="18"/>
        <v>46292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0</v>
      </c>
      <c r="X39" s="315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46293</v>
      </c>
      <c r="C40" s="231">
        <f t="shared" si="17"/>
        <v>2</v>
      </c>
      <c r="D40" s="234">
        <f t="shared" si="18"/>
        <v>46293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0</v>
      </c>
      <c r="X40" s="315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46294</v>
      </c>
      <c r="C41" s="231">
        <f>IFERROR(WEEKDAY(B41),"")</f>
        <v>3</v>
      </c>
      <c r="D41" s="234">
        <f>IFERROR(IF(MONTH(D40+1)=MONTH(D40),D40+1,""),"")</f>
        <v>46294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46295</v>
      </c>
      <c r="C42" s="231">
        <f t="shared" ref="C42:C43" si="27">IFERROR(WEEKDAY(B42),"")</f>
        <v>4</v>
      </c>
      <c r="D42" s="234">
        <f t="shared" ref="D42:D43" si="28">IFERROR(IF(MONTH(D41+1)=MONTH(D41),D41+1,""),"")</f>
        <v>46295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 t="str">
        <f t="shared" si="23"/>
        <v/>
      </c>
      <c r="C43" s="231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27">
        <f t="shared" si="29"/>
        <v>0</v>
      </c>
      <c r="R43" s="328"/>
      <c r="S43" s="329">
        <f>IF(L43&gt;0,L43,0)</f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25">
        <f>SUM(Q13:R43)</f>
        <v>0</v>
      </c>
      <c r="R44" s="326"/>
      <c r="S44" s="305">
        <f>SUM(S13:T43)</f>
        <v>0</v>
      </c>
      <c r="T44" s="306"/>
      <c r="U44" s="303"/>
      <c r="V44" s="304"/>
      <c r="W44" s="312">
        <f t="shared" ref="W44" si="32">IF(S44=0,S44-Q44,IF(AND(W41=0,D41="",AW41=0),W40,IF(AND(W42=0,D42="",AW42=0),W41,IF(AND(W43=0,D43="",AW43=0),W42,W43))))</f>
        <v>0</v>
      </c>
      <c r="X44" s="313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8"/>
      <c r="M46" s="6"/>
      <c r="N46" s="317"/>
      <c r="O46" s="318"/>
      <c r="P46" s="48"/>
      <c r="Q46" s="48"/>
      <c r="R46" s="48"/>
      <c r="S46" s="321"/>
      <c r="T46" s="322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297"/>
      <c r="AM46" s="297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298">
        <f>August!W49</f>
        <v>-7.9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-7.9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q8WuvCjTzu85TQkcz8XNeNkB++QT5pSEVodUkmCV3qTYBSOHlJ2dPx6gIhdYGnuIQe5slzu11bUOeppviWBBSg==" saltValue="j5LAjVsXzKprONBDYWkrTw==" spinCount="100000" sheet="1" selectLockedCells="1"/>
  <mergeCells count="176"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</mergeCells>
  <conditionalFormatting sqref="U13:U42 S13:S42 I13:K42 M13:Q13 F13:G42 M14:P42 B13:D43 Q14:Q43 W13:W43">
    <cfRule type="expression" dxfId="115" priority="22" stopIfTrue="1">
      <formula>WEEKDAY($B13)=7</formula>
    </cfRule>
    <cfRule type="expression" dxfId="114" priority="23" stopIfTrue="1">
      <formula>WEEKDAY($B13)=1</formula>
    </cfRule>
  </conditionalFormatting>
  <conditionalFormatting sqref="L13:L42">
    <cfRule type="expression" dxfId="113" priority="24" stopIfTrue="1">
      <formula>WEEKDAY($B13)=7</formula>
    </cfRule>
    <cfRule type="expression" dxfId="112" priority="25" stopIfTrue="1">
      <formula>WEEKDAY($B13)=1</formula>
    </cfRule>
    <cfRule type="expression" dxfId="111" priority="26" stopIfTrue="1">
      <formula>$AT13&gt;10</formula>
    </cfRule>
  </conditionalFormatting>
  <conditionalFormatting sqref="M13:M42">
    <cfRule type="expression" dxfId="110" priority="20" stopIfTrue="1">
      <formula>WEEKDAY($B13)=7</formula>
    </cfRule>
    <cfRule type="expression" dxfId="109" priority="21" stopIfTrue="1">
      <formula>WEEKDAY($B13)=1</formula>
    </cfRule>
  </conditionalFormatting>
  <conditionalFormatting sqref="M13:M42">
    <cfRule type="expression" dxfId="108" priority="18" stopIfTrue="1">
      <formula>WEEKDAY($B13)=7</formula>
    </cfRule>
    <cfRule type="expression" dxfId="107" priority="19" stopIfTrue="1">
      <formula>WEEKDAY($B13)=1</formula>
    </cfRule>
  </conditionalFormatting>
  <conditionalFormatting sqref="M13:M42">
    <cfRule type="expression" dxfId="106" priority="16" stopIfTrue="1">
      <formula>WEEKDAY($B13)=7</formula>
    </cfRule>
    <cfRule type="expression" dxfId="105" priority="17" stopIfTrue="1">
      <formula>WEEKDAY($B13)=1</formula>
    </cfRule>
  </conditionalFormatting>
  <conditionalFormatting sqref="M13:M42">
    <cfRule type="expression" dxfId="104" priority="14" stopIfTrue="1">
      <formula>WEEKDAY($B13)=7</formula>
    </cfRule>
    <cfRule type="expression" dxfId="103" priority="15" stopIfTrue="1">
      <formula>WEEKDAY($B13)=1</formula>
    </cfRule>
  </conditionalFormatting>
  <conditionalFormatting sqref="M13:M42">
    <cfRule type="expression" dxfId="102" priority="12" stopIfTrue="1">
      <formula>WEEKDAY($B13)=7</formula>
    </cfRule>
    <cfRule type="expression" dxfId="101" priority="13" stopIfTrue="1">
      <formula>WEEKDAY($B13)=1</formula>
    </cfRule>
  </conditionalFormatting>
  <conditionalFormatting sqref="M13:M42">
    <cfRule type="expression" dxfId="100" priority="10" stopIfTrue="1">
      <formula>WEEKDAY($B13)=7</formula>
    </cfRule>
    <cfRule type="expression" dxfId="99" priority="11" stopIfTrue="1">
      <formula>WEEKDAY($B13)=1</formula>
    </cfRule>
  </conditionalFormatting>
  <conditionalFormatting sqref="M13:M42">
    <cfRule type="expression" dxfId="98" priority="8" stopIfTrue="1">
      <formula>WEEKDAY($B13)=7</formula>
    </cfRule>
    <cfRule type="expression" dxfId="97" priority="9" stopIfTrue="1">
      <formula>WEEKDAY($B13)=1</formula>
    </cfRule>
  </conditionalFormatting>
  <conditionalFormatting sqref="M13:M42">
    <cfRule type="expression" dxfId="96" priority="6" stopIfTrue="1">
      <formula>WEEKDAY($B13)=7</formula>
    </cfRule>
    <cfRule type="expression" dxfId="95" priority="7" stopIfTrue="1">
      <formula>WEEKDAY($B13)=1</formula>
    </cfRule>
  </conditionalFormatting>
  <conditionalFormatting sqref="E13:E42">
    <cfRule type="expression" dxfId="94" priority="4" stopIfTrue="1">
      <formula>WEEKDAY($C13)=7</formula>
    </cfRule>
    <cfRule type="expression" dxfId="93" priority="5" stopIfTrue="1">
      <formula>WEEKDAY($C13)=1</formula>
    </cfRule>
  </conditionalFormatting>
  <conditionalFormatting sqref="H13:H42">
    <cfRule type="expression" dxfId="92" priority="1" stopIfTrue="1">
      <formula>WEEKDAY($B13)=7</formula>
    </cfRule>
    <cfRule type="expression" dxfId="91" priority="2" stopIfTrue="1">
      <formula>WEEKDAY($B13)=1</formula>
    </cfRule>
    <cfRule type="expression" dxfId="90" priority="3" stopIfTrue="1">
      <formula>$AT13&gt;10</formula>
    </cfRule>
  </conditionalFormatting>
  <dataValidations count="2">
    <dataValidation type="decimal" allowBlank="1" showInputMessage="1" showErrorMessage="1" error="Sie haben mehr als 7 Std. eingegeben. Max. Stunden: 7" sqref="M43" xr:uid="{00000000-0002-0000-0B00-000000000000}">
      <formula1>0</formula1>
      <formula2>7</formula2>
    </dataValidation>
    <dataValidation type="custom" allowBlank="1" showInputMessage="1" showErrorMessage="1" error="Eingabe nur an Samstagen!_x000a_Max. 8 Stunden." sqref="M13:M42" xr:uid="{00000000-0002-0000-0B00-000001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Persönliche_Daten!F17&amp;" "&amp;Persönliche_Daten!F2</f>
        <v>Oktober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Jahresübersicht!H20</f>
        <v>0</v>
      </c>
      <c r="P8" s="1"/>
      <c r="Q8" s="72" t="s">
        <v>22</v>
      </c>
      <c r="R8" s="144">
        <f>Persönliche_Daten!G17</f>
        <v>0</v>
      </c>
      <c r="S8" s="144">
        <f>Persönliche_Daten!H17</f>
        <v>0</v>
      </c>
      <c r="T8" s="144">
        <f>Persönliche_Daten!I17</f>
        <v>0</v>
      </c>
      <c r="U8" s="144">
        <f>Persönliche_Daten!J17</f>
        <v>0</v>
      </c>
      <c r="V8" s="144">
        <f>Persönliche_Daten!K17</f>
        <v>0</v>
      </c>
      <c r="W8" s="144">
        <f>Persönliche_Daten!L17</f>
        <v>0</v>
      </c>
      <c r="X8" s="145">
        <f>Persönliche_Daten!M17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September!AV43</f>
        <v>0</v>
      </c>
    </row>
    <row r="13" spans="2:48" s="10" customFormat="1" ht="15" customHeight="1" x14ac:dyDescent="0.2">
      <c r="B13" s="228">
        <f>Persönliche_Daten!N17</f>
        <v>46296</v>
      </c>
      <c r="C13" s="231">
        <f>WEEKDAY(B13)</f>
        <v>5</v>
      </c>
      <c r="D13" s="234">
        <f>Persönliche_Daten!N17</f>
        <v>46296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IF(B13=$R$7,$R$17,IF(B13=$S$7,$S$17,IF(B13=$T$7,$T$17,IF(B13=$U$7,$U$17,IF(B13=$V$7,$V$17,IF(B13=$W$7,$W$17,IF(B13=$X$7,$X$17,0)))))))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46297</v>
      </c>
      <c r="C14" s="231">
        <f>WEEKDAY(B14)</f>
        <v>6</v>
      </c>
      <c r="D14" s="234">
        <f>D13+1</f>
        <v>46297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3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46298</v>
      </c>
      <c r="C15" s="231">
        <f t="shared" ref="C15:C40" si="17">WEEKDAY(B15)</f>
        <v>7</v>
      </c>
      <c r="D15" s="234">
        <f t="shared" ref="D15:D40" si="18">D14+1</f>
        <v>46298</v>
      </c>
      <c r="E15" s="281" t="str">
        <f>IFERROR(VLOOKUP($D15,Feiertage!$A$4:$C$31,2,FALSE),"")</f>
        <v>x</v>
      </c>
      <c r="F15" s="78"/>
      <c r="G15" s="78"/>
      <c r="H15" s="79" t="str">
        <f>IFERROR(VLOOKUP($D15,Feiertage!$A$4:$C$31,3,FALSE),"")</f>
        <v>Tag d. dt. Einheit</v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46299</v>
      </c>
      <c r="C16" s="231">
        <f t="shared" si="17"/>
        <v>1</v>
      </c>
      <c r="D16" s="234">
        <f t="shared" si="18"/>
        <v>46299</v>
      </c>
      <c r="E16" s="281" t="str">
        <f>IFERROR(VLOOKUP($D16,Feiertage!$A$4:$C$31,2,FALSE),"")</f>
        <v xml:space="preserve"> </v>
      </c>
      <c r="F16" s="81"/>
      <c r="G16" s="81"/>
      <c r="H16" s="79" t="str">
        <f>IFERROR(VLOOKUP($D16,Feiertage!$A$4:$C$31,3,FALSE),"")</f>
        <v>Erntedankfest</v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46300</v>
      </c>
      <c r="C17" s="231">
        <f t="shared" si="17"/>
        <v>2</v>
      </c>
      <c r="D17" s="234">
        <f t="shared" si="18"/>
        <v>46300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46301</v>
      </c>
      <c r="C18" s="231">
        <f t="shared" si="17"/>
        <v>3</v>
      </c>
      <c r="D18" s="234">
        <f t="shared" si="18"/>
        <v>46301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46302</v>
      </c>
      <c r="C19" s="231">
        <f t="shared" si="17"/>
        <v>4</v>
      </c>
      <c r="D19" s="234">
        <f t="shared" si="18"/>
        <v>46302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 t="shared" si="7"/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300">
        <f t="shared" si="1"/>
        <v>0</v>
      </c>
      <c r="AG19" s="300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46303</v>
      </c>
      <c r="C20" s="231">
        <f t="shared" si="17"/>
        <v>5</v>
      </c>
      <c r="D20" s="234">
        <f t="shared" si="18"/>
        <v>46303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46304</v>
      </c>
      <c r="C21" s="231">
        <f t="shared" si="17"/>
        <v>6</v>
      </c>
      <c r="D21" s="234">
        <f t="shared" si="18"/>
        <v>46304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 t="shared" si="7"/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300">
        <f t="shared" si="1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46305</v>
      </c>
      <c r="C22" s="231">
        <f t="shared" si="17"/>
        <v>7</v>
      </c>
      <c r="D22" s="234">
        <f t="shared" si="18"/>
        <v>46305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46306</v>
      </c>
      <c r="C23" s="231">
        <f t="shared" si="17"/>
        <v>1</v>
      </c>
      <c r="D23" s="234">
        <f t="shared" si="18"/>
        <v>46306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46307</v>
      </c>
      <c r="C24" s="231">
        <f t="shared" si="17"/>
        <v>2</v>
      </c>
      <c r="D24" s="234">
        <f t="shared" si="18"/>
        <v>46307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46308</v>
      </c>
      <c r="C25" s="231">
        <f t="shared" si="17"/>
        <v>3</v>
      </c>
      <c r="D25" s="234">
        <f t="shared" si="18"/>
        <v>46308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46309</v>
      </c>
      <c r="C26" s="231">
        <f t="shared" si="17"/>
        <v>4</v>
      </c>
      <c r="D26" s="234">
        <f t="shared" si="18"/>
        <v>46309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46310</v>
      </c>
      <c r="C27" s="231">
        <f t="shared" si="17"/>
        <v>5</v>
      </c>
      <c r="D27" s="234">
        <f t="shared" si="18"/>
        <v>46310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46311</v>
      </c>
      <c r="C28" s="231">
        <f t="shared" si="17"/>
        <v>6</v>
      </c>
      <c r="D28" s="234">
        <f t="shared" si="18"/>
        <v>46311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 t="shared" si="7"/>
        <v>0</v>
      </c>
      <c r="T28" s="330"/>
      <c r="U28" s="314">
        <f t="shared" si="8"/>
        <v>0</v>
      </c>
      <c r="V28" s="316"/>
      <c r="W28" s="314">
        <f t="shared" si="19"/>
        <v>0</v>
      </c>
      <c r="X28" s="315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46312</v>
      </c>
      <c r="C29" s="231">
        <f t="shared" si="17"/>
        <v>7</v>
      </c>
      <c r="D29" s="234">
        <f t="shared" si="18"/>
        <v>46312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0</v>
      </c>
      <c r="X29" s="315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46313</v>
      </c>
      <c r="C30" s="231">
        <f t="shared" si="17"/>
        <v>1</v>
      </c>
      <c r="D30" s="234">
        <f t="shared" si="18"/>
        <v>46313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0</v>
      </c>
      <c r="X30" s="315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46314</v>
      </c>
      <c r="C31" s="231">
        <f t="shared" si="17"/>
        <v>2</v>
      </c>
      <c r="D31" s="234">
        <f t="shared" si="18"/>
        <v>46314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0</v>
      </c>
      <c r="X31" s="315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46315</v>
      </c>
      <c r="C32" s="231">
        <f t="shared" si="17"/>
        <v>3</v>
      </c>
      <c r="D32" s="234">
        <f t="shared" si="18"/>
        <v>46315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0</v>
      </c>
      <c r="X32" s="315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46316</v>
      </c>
      <c r="C33" s="231">
        <f t="shared" si="17"/>
        <v>4</v>
      </c>
      <c r="D33" s="234">
        <f t="shared" si="18"/>
        <v>46316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0</v>
      </c>
      <c r="X33" s="315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46317</v>
      </c>
      <c r="C34" s="231">
        <f t="shared" si="17"/>
        <v>5</v>
      </c>
      <c r="D34" s="234">
        <f t="shared" si="18"/>
        <v>46317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0</v>
      </c>
      <c r="X34" s="315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46318</v>
      </c>
      <c r="C35" s="231">
        <f t="shared" si="17"/>
        <v>6</v>
      </c>
      <c r="D35" s="234">
        <f t="shared" si="18"/>
        <v>46318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0</v>
      </c>
      <c r="X35" s="315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46319</v>
      </c>
      <c r="C36" s="231">
        <f t="shared" si="17"/>
        <v>7</v>
      </c>
      <c r="D36" s="234">
        <f t="shared" si="18"/>
        <v>46319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0</v>
      </c>
      <c r="X36" s="315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46320</v>
      </c>
      <c r="C37" s="231">
        <f t="shared" si="17"/>
        <v>1</v>
      </c>
      <c r="D37" s="234">
        <f t="shared" si="18"/>
        <v>46320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0</v>
      </c>
      <c r="X37" s="315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46321</v>
      </c>
      <c r="C38" s="231">
        <f t="shared" si="17"/>
        <v>2</v>
      </c>
      <c r="D38" s="234">
        <f t="shared" si="18"/>
        <v>46321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0</v>
      </c>
      <c r="X38" s="315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46322</v>
      </c>
      <c r="C39" s="231">
        <f t="shared" si="17"/>
        <v>3</v>
      </c>
      <c r="D39" s="234">
        <f t="shared" si="18"/>
        <v>46322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0</v>
      </c>
      <c r="X39" s="315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46323</v>
      </c>
      <c r="C40" s="231">
        <f t="shared" si="17"/>
        <v>4</v>
      </c>
      <c r="D40" s="234">
        <f t="shared" si="18"/>
        <v>46323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0</v>
      </c>
      <c r="X40" s="315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46324</v>
      </c>
      <c r="C41" s="231">
        <f>IFERROR(WEEKDAY(B41),"")</f>
        <v>5</v>
      </c>
      <c r="D41" s="234">
        <f>IFERROR(IF(MONTH(D40+1)=MONTH(D40),D40+1,""),"")</f>
        <v>46324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46325</v>
      </c>
      <c r="C42" s="231">
        <f t="shared" ref="C42:C43" si="27">IFERROR(WEEKDAY(B42),"")</f>
        <v>6</v>
      </c>
      <c r="D42" s="234">
        <f t="shared" ref="D42:D43" si="28">IFERROR(IF(MONTH(D41+1)=MONTH(D41),D41+1,""),"")</f>
        <v>46325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46326</v>
      </c>
      <c r="C43" s="231">
        <f t="shared" si="27"/>
        <v>7</v>
      </c>
      <c r="D43" s="234">
        <f t="shared" si="28"/>
        <v>46326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27">
        <f t="shared" si="29"/>
        <v>0</v>
      </c>
      <c r="R43" s="328"/>
      <c r="S43" s="329">
        <f t="shared" si="7"/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25">
        <f>SUM(Q13:R43)</f>
        <v>0</v>
      </c>
      <c r="R44" s="326"/>
      <c r="S44" s="305">
        <f>SUM(S13:T43)</f>
        <v>0</v>
      </c>
      <c r="T44" s="306"/>
      <c r="U44" s="303"/>
      <c r="V44" s="304"/>
      <c r="W44" s="312">
        <f t="shared" ref="W44" si="32">IF(S44=0,S44-Q44,IF(AND(W41=0,D41="",AW41=0),W40,IF(AND(W42=0,D42="",AW42=0),W41,IF(AND(W43=0,D43="",AW43=0),W42,W43))))</f>
        <v>0</v>
      </c>
      <c r="X44" s="313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8"/>
      <c r="M46" s="6"/>
      <c r="N46" s="317"/>
      <c r="O46" s="318"/>
      <c r="P46" s="48"/>
      <c r="Q46" s="48"/>
      <c r="R46" s="48"/>
      <c r="S46" s="321"/>
      <c r="T46" s="322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297"/>
      <c r="AM46" s="297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298">
        <f>September!W49</f>
        <v>-7.9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-7.9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xagc7Oq8JcbgxVZgIWYdH0D7WHVpVQd9ocZXWsl84XQOQWMQvPqpLb/9DeWXzgyVXtuvOnt2zyjTOYnONVyHDg==" saltValue="hCuR6UOtzh0HhbLdYxFk3Q==" spinCount="100000" sheet="1" selectLockedCells="1"/>
  <mergeCells count="176"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</mergeCells>
  <conditionalFormatting sqref="U13:U43 S13:S43 I13:K43 F13:G43 B13:D43 M13:Q43 W13:W43">
    <cfRule type="expression" dxfId="89" priority="24" stopIfTrue="1">
      <formula>WEEKDAY($B13)=7</formula>
    </cfRule>
    <cfRule type="expression" dxfId="88" priority="25" stopIfTrue="1">
      <formula>WEEKDAY($B13)=1</formula>
    </cfRule>
  </conditionalFormatting>
  <conditionalFormatting sqref="L13:L43">
    <cfRule type="expression" dxfId="87" priority="26" stopIfTrue="1">
      <formula>WEEKDAY($B13)=7</formula>
    </cfRule>
    <cfRule type="expression" dxfId="86" priority="27" stopIfTrue="1">
      <formula>WEEKDAY($B13)=1</formula>
    </cfRule>
    <cfRule type="expression" dxfId="85" priority="28" stopIfTrue="1">
      <formula>$AT13&gt;10</formula>
    </cfRule>
  </conditionalFormatting>
  <conditionalFormatting sqref="M13:M43">
    <cfRule type="expression" dxfId="84" priority="22" stopIfTrue="1">
      <formula>WEEKDAY($B13)=7</formula>
    </cfRule>
    <cfRule type="expression" dxfId="83" priority="23" stopIfTrue="1">
      <formula>WEEKDAY($B13)=1</formula>
    </cfRule>
  </conditionalFormatting>
  <conditionalFormatting sqref="M13:M43">
    <cfRule type="expression" dxfId="82" priority="20" stopIfTrue="1">
      <formula>WEEKDAY($B13)=7</formula>
    </cfRule>
    <cfRule type="expression" dxfId="81" priority="21" stopIfTrue="1">
      <formula>WEEKDAY($B13)=1</formula>
    </cfRule>
  </conditionalFormatting>
  <conditionalFormatting sqref="M13:M43">
    <cfRule type="expression" dxfId="80" priority="18" stopIfTrue="1">
      <formula>WEEKDAY($B13)=7</formula>
    </cfRule>
    <cfRule type="expression" dxfId="79" priority="19" stopIfTrue="1">
      <formula>WEEKDAY($B13)=1</formula>
    </cfRule>
  </conditionalFormatting>
  <conditionalFormatting sqref="M13:M43">
    <cfRule type="expression" dxfId="78" priority="16" stopIfTrue="1">
      <formula>WEEKDAY($B13)=7</formula>
    </cfRule>
    <cfRule type="expression" dxfId="77" priority="17" stopIfTrue="1">
      <formula>WEEKDAY($B13)=1</formula>
    </cfRule>
  </conditionalFormatting>
  <conditionalFormatting sqref="M13:M43">
    <cfRule type="expression" dxfId="76" priority="14" stopIfTrue="1">
      <formula>WEEKDAY($B13)=7</formula>
    </cfRule>
    <cfRule type="expression" dxfId="75" priority="15" stopIfTrue="1">
      <formula>WEEKDAY($B13)=1</formula>
    </cfRule>
  </conditionalFormatting>
  <conditionalFormatting sqref="M13:M43">
    <cfRule type="expression" dxfId="74" priority="12" stopIfTrue="1">
      <formula>WEEKDAY($B13)=7</formula>
    </cfRule>
    <cfRule type="expression" dxfId="73" priority="13" stopIfTrue="1">
      <formula>WEEKDAY($B13)=1</formula>
    </cfRule>
  </conditionalFormatting>
  <conditionalFormatting sqref="M13:M43">
    <cfRule type="expression" dxfId="72" priority="10" stopIfTrue="1">
      <formula>WEEKDAY($B13)=7</formula>
    </cfRule>
    <cfRule type="expression" dxfId="71" priority="11" stopIfTrue="1">
      <formula>WEEKDAY($B13)=1</formula>
    </cfRule>
  </conditionalFormatting>
  <conditionalFormatting sqref="M13:M43">
    <cfRule type="expression" dxfId="70" priority="8" stopIfTrue="1">
      <formula>WEEKDAY($B13)=7</formula>
    </cfRule>
    <cfRule type="expression" dxfId="69" priority="9" stopIfTrue="1">
      <formula>WEEKDAY($B13)=1</formula>
    </cfRule>
  </conditionalFormatting>
  <conditionalFormatting sqref="M13:M43">
    <cfRule type="expression" dxfId="68" priority="6" stopIfTrue="1">
      <formula>WEEKDAY($B13)=7</formula>
    </cfRule>
    <cfRule type="expression" dxfId="67" priority="7" stopIfTrue="1">
      <formula>WEEKDAY($B13)=1</formula>
    </cfRule>
  </conditionalFormatting>
  <conditionalFormatting sqref="E13:E43">
    <cfRule type="expression" dxfId="66" priority="4" stopIfTrue="1">
      <formula>WEEKDAY($C13)=7</formula>
    </cfRule>
    <cfRule type="expression" dxfId="65" priority="5" stopIfTrue="1">
      <formula>WEEKDAY($C13)=1</formula>
    </cfRule>
  </conditionalFormatting>
  <conditionalFormatting sqref="H13:H43">
    <cfRule type="expression" dxfId="64" priority="1" stopIfTrue="1">
      <formula>WEEKDAY($B13)=7</formula>
    </cfRule>
    <cfRule type="expression" dxfId="63" priority="2" stopIfTrue="1">
      <formula>WEEKDAY($B13)=1</formula>
    </cfRule>
    <cfRule type="expression" dxfId="62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C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Persönliche_Daten!F18&amp;" "&amp;Persönliche_Daten!F2</f>
        <v>November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Jahresübersicht!H21</f>
        <v>0</v>
      </c>
      <c r="P8" s="1"/>
      <c r="Q8" s="72" t="s">
        <v>22</v>
      </c>
      <c r="R8" s="144">
        <f>Persönliche_Daten!G18</f>
        <v>0</v>
      </c>
      <c r="S8" s="144">
        <f>Persönliche_Daten!H18</f>
        <v>0</v>
      </c>
      <c r="T8" s="144">
        <f>Persönliche_Daten!I18</f>
        <v>0</v>
      </c>
      <c r="U8" s="144">
        <f>Persönliche_Daten!J18</f>
        <v>0</v>
      </c>
      <c r="V8" s="144">
        <f>Persönliche_Daten!K18</f>
        <v>0</v>
      </c>
      <c r="W8" s="144">
        <f>Persönliche_Daten!L18</f>
        <v>0</v>
      </c>
      <c r="X8" s="145">
        <f>Persönliche_Daten!M18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Oktober!AV43</f>
        <v>0</v>
      </c>
    </row>
    <row r="13" spans="2:48" s="10" customFormat="1" ht="15" customHeight="1" x14ac:dyDescent="0.2">
      <c r="B13" s="228">
        <f>Persönliche_Daten!N18</f>
        <v>46327</v>
      </c>
      <c r="C13" s="231">
        <f>WEEKDAY(B13)</f>
        <v>1</v>
      </c>
      <c r="D13" s="234">
        <f>Persönliche_Daten!N18</f>
        <v>46327</v>
      </c>
      <c r="E13" s="281" t="str">
        <f>IFERROR(VLOOKUP($D13,Feiertage!$A$4:$C$31,2,FALSE),"")</f>
        <v>x</v>
      </c>
      <c r="F13" s="78"/>
      <c r="G13" s="78"/>
      <c r="H13" s="79" t="str">
        <f>IFERROR(VLOOKUP($D13,Feiertage!$A$4:$C$31,3,FALSE),"")</f>
        <v>Allerheiligen</v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IF(B13=$R$7,$R$18,IF(B13=$S$7,$S$18,IF(B13=$T$7,$T$18,IF(B13=$U$7,$U$18,IF(B13=$V$7,$V$18,IF(B13=$W$7,$W$18,IF(B13=$X$7,$X$18,0)))))))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46328</v>
      </c>
      <c r="C14" s="231">
        <f>WEEKDAY(B14)</f>
        <v>2</v>
      </c>
      <c r="D14" s="234">
        <f>D13+1</f>
        <v>46328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2" si="4">IF(C14=1,L14,0)</f>
        <v>0</v>
      </c>
      <c r="O14" s="80">
        <f t="shared" ref="O14:O42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2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46329</v>
      </c>
      <c r="C15" s="231">
        <f t="shared" ref="C15:C40" si="17">WEEKDAY(B15)</f>
        <v>3</v>
      </c>
      <c r="D15" s="234">
        <f t="shared" ref="D15:D40" si="18">D14+1</f>
        <v>46329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46330</v>
      </c>
      <c r="C16" s="231">
        <f t="shared" si="17"/>
        <v>4</v>
      </c>
      <c r="D16" s="234">
        <f t="shared" si="18"/>
        <v>46330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46331</v>
      </c>
      <c r="C17" s="231">
        <f t="shared" si="17"/>
        <v>5</v>
      </c>
      <c r="D17" s="234">
        <f t="shared" si="18"/>
        <v>46331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46332</v>
      </c>
      <c r="C18" s="231">
        <f t="shared" si="17"/>
        <v>6</v>
      </c>
      <c r="D18" s="234">
        <f t="shared" si="18"/>
        <v>46332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46333</v>
      </c>
      <c r="C19" s="231">
        <f t="shared" si="17"/>
        <v>7</v>
      </c>
      <c r="D19" s="234">
        <f t="shared" si="18"/>
        <v>46333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 t="shared" si="7"/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300">
        <f t="shared" si="1"/>
        <v>0</v>
      </c>
      <c r="AG19" s="300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46334</v>
      </c>
      <c r="C20" s="231">
        <f t="shared" si="17"/>
        <v>1</v>
      </c>
      <c r="D20" s="234">
        <f t="shared" si="18"/>
        <v>46334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46335</v>
      </c>
      <c r="C21" s="231">
        <f t="shared" si="17"/>
        <v>2</v>
      </c>
      <c r="D21" s="234">
        <f t="shared" si="18"/>
        <v>46335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 t="shared" si="7"/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300">
        <f t="shared" si="1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46336</v>
      </c>
      <c r="C22" s="231">
        <f t="shared" si="17"/>
        <v>3</v>
      </c>
      <c r="D22" s="234">
        <f t="shared" si="18"/>
        <v>46336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46337</v>
      </c>
      <c r="C23" s="231">
        <f t="shared" si="17"/>
        <v>4</v>
      </c>
      <c r="D23" s="234">
        <f t="shared" si="18"/>
        <v>46337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46338</v>
      </c>
      <c r="C24" s="231">
        <f t="shared" si="17"/>
        <v>5</v>
      </c>
      <c r="D24" s="234">
        <f t="shared" si="18"/>
        <v>46338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46339</v>
      </c>
      <c r="C25" s="231">
        <f t="shared" si="17"/>
        <v>6</v>
      </c>
      <c r="D25" s="234">
        <f t="shared" si="18"/>
        <v>46339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46340</v>
      </c>
      <c r="C26" s="231">
        <f t="shared" si="17"/>
        <v>7</v>
      </c>
      <c r="D26" s="234">
        <f t="shared" si="18"/>
        <v>46340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46341</v>
      </c>
      <c r="C27" s="231">
        <f t="shared" si="17"/>
        <v>1</v>
      </c>
      <c r="D27" s="234">
        <f t="shared" si="18"/>
        <v>46341</v>
      </c>
      <c r="E27" s="281" t="str">
        <f>IFERROR(VLOOKUP($D27,Feiertage!$A$4:$C$31,2,FALSE),"")</f>
        <v xml:space="preserve"> </v>
      </c>
      <c r="F27" s="78"/>
      <c r="G27" s="78"/>
      <c r="H27" s="79" t="str">
        <f>IFERROR(VLOOKUP($D27,Feiertage!$A$4:$C$31,3,FALSE),"")</f>
        <v>Volkstrauertag</v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46342</v>
      </c>
      <c r="C28" s="231">
        <f t="shared" si="17"/>
        <v>2</v>
      </c>
      <c r="D28" s="234">
        <f t="shared" si="18"/>
        <v>46342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 t="shared" si="7"/>
        <v>0</v>
      </c>
      <c r="T28" s="330"/>
      <c r="U28" s="314">
        <f t="shared" si="8"/>
        <v>0</v>
      </c>
      <c r="V28" s="316"/>
      <c r="W28" s="314">
        <f t="shared" si="19"/>
        <v>0</v>
      </c>
      <c r="X28" s="315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46343</v>
      </c>
      <c r="C29" s="231">
        <f t="shared" si="17"/>
        <v>3</v>
      </c>
      <c r="D29" s="234">
        <f t="shared" si="18"/>
        <v>46343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0</v>
      </c>
      <c r="X29" s="315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46344</v>
      </c>
      <c r="C30" s="231">
        <f t="shared" si="17"/>
        <v>4</v>
      </c>
      <c r="D30" s="234">
        <f t="shared" si="18"/>
        <v>46344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0</v>
      </c>
      <c r="X30" s="315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46345</v>
      </c>
      <c r="C31" s="231">
        <f t="shared" si="17"/>
        <v>5</v>
      </c>
      <c r="D31" s="234">
        <f t="shared" si="18"/>
        <v>46345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0</v>
      </c>
      <c r="X31" s="315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46346</v>
      </c>
      <c r="C32" s="231">
        <f t="shared" si="17"/>
        <v>6</v>
      </c>
      <c r="D32" s="234">
        <f t="shared" si="18"/>
        <v>46346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0</v>
      </c>
      <c r="X32" s="315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46347</v>
      </c>
      <c r="C33" s="231">
        <f t="shared" si="17"/>
        <v>7</v>
      </c>
      <c r="D33" s="234">
        <f t="shared" si="18"/>
        <v>46347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0</v>
      </c>
      <c r="X33" s="315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46348</v>
      </c>
      <c r="C34" s="231">
        <f t="shared" si="17"/>
        <v>1</v>
      </c>
      <c r="D34" s="234">
        <f t="shared" si="18"/>
        <v>46348</v>
      </c>
      <c r="E34" s="281" t="str">
        <f>IFERROR(VLOOKUP($D34,Feiertage!$A$4:$C$31,2,FALSE),"")</f>
        <v xml:space="preserve"> </v>
      </c>
      <c r="F34" s="78"/>
      <c r="G34" s="78"/>
      <c r="H34" s="79" t="str">
        <f>IFERROR(VLOOKUP($D34,Feiertage!$A$4:$C$31,3,FALSE),"")</f>
        <v>Totensonntag</v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0</v>
      </c>
      <c r="X34" s="315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46349</v>
      </c>
      <c r="C35" s="231">
        <f t="shared" si="17"/>
        <v>2</v>
      </c>
      <c r="D35" s="234">
        <f t="shared" si="18"/>
        <v>46349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0</v>
      </c>
      <c r="X35" s="315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46350</v>
      </c>
      <c r="C36" s="231">
        <f t="shared" si="17"/>
        <v>3</v>
      </c>
      <c r="D36" s="234">
        <f t="shared" si="18"/>
        <v>46350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0</v>
      </c>
      <c r="X36" s="315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46351</v>
      </c>
      <c r="C37" s="231">
        <f t="shared" si="17"/>
        <v>4</v>
      </c>
      <c r="D37" s="234">
        <f t="shared" si="18"/>
        <v>46351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0</v>
      </c>
      <c r="X37" s="315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46352</v>
      </c>
      <c r="C38" s="231">
        <f t="shared" si="17"/>
        <v>5</v>
      </c>
      <c r="D38" s="234">
        <f t="shared" si="18"/>
        <v>46352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0</v>
      </c>
      <c r="X38" s="315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46353</v>
      </c>
      <c r="C39" s="231">
        <f t="shared" si="17"/>
        <v>6</v>
      </c>
      <c r="D39" s="234">
        <f t="shared" si="18"/>
        <v>46353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0</v>
      </c>
      <c r="X39" s="315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46354</v>
      </c>
      <c r="C40" s="231">
        <f t="shared" si="17"/>
        <v>7</v>
      </c>
      <c r="D40" s="234">
        <f t="shared" si="18"/>
        <v>46354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0</v>
      </c>
      <c r="X40" s="315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46355</v>
      </c>
      <c r="C41" s="231">
        <f>IFERROR(WEEKDAY(B41),"")</f>
        <v>1</v>
      </c>
      <c r="D41" s="234">
        <f>IFERROR(IF(MONTH(D40+1)=MONTH(D40),D40+1,""),"")</f>
        <v>46355</v>
      </c>
      <c r="E41" s="281" t="str">
        <f>IFERROR(VLOOKUP($D41,Feiertage!$A$4:$C$31,2,FALSE),"")</f>
        <v xml:space="preserve"> </v>
      </c>
      <c r="F41" s="78"/>
      <c r="G41" s="78"/>
      <c r="H41" s="79" t="str">
        <f>IFERROR(VLOOKUP($D41,Feiertage!$A$4:$C$31,3,FALSE),"")</f>
        <v>1. Advent</v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46356</v>
      </c>
      <c r="C42" s="231">
        <f t="shared" ref="C42:C43" si="27">IFERROR(WEEKDAY(B42),"")</f>
        <v>2</v>
      </c>
      <c r="D42" s="234">
        <f t="shared" ref="D42:D43" si="28">IFERROR(IF(MONTH(D41+1)=MONTH(D41),D41+1,""),"")</f>
        <v>46356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 t="str">
        <f t="shared" si="23"/>
        <v/>
      </c>
      <c r="C43" s="231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27">
        <f t="shared" si="29"/>
        <v>0</v>
      </c>
      <c r="R43" s="328"/>
      <c r="S43" s="329">
        <f>IF(L43&gt;0,L43,0)</f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25">
        <f>SUM(Q13:R43)</f>
        <v>0</v>
      </c>
      <c r="R44" s="326"/>
      <c r="S44" s="305">
        <f>SUM(S13:T43)</f>
        <v>0</v>
      </c>
      <c r="T44" s="306"/>
      <c r="U44" s="303"/>
      <c r="V44" s="304"/>
      <c r="W44" s="312">
        <f t="shared" ref="W44" si="32">IF(S44=0,S44-Q44,IF(AND(W41=0,D41="",AW41=0),W40,IF(AND(W42=0,D42="",AW42=0),W41,IF(AND(W43=0,D43="",AW43=0),W42,W43))))</f>
        <v>0</v>
      </c>
      <c r="X44" s="313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8"/>
      <c r="M46" s="6"/>
      <c r="N46" s="317"/>
      <c r="O46" s="318"/>
      <c r="P46" s="48"/>
      <c r="Q46" s="48"/>
      <c r="R46" s="48"/>
      <c r="S46" s="321"/>
      <c r="T46" s="322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297"/>
      <c r="AM46" s="297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298">
        <f>Oktober!W49</f>
        <v>-7.9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-7.9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S3NuLHKPoBkoNYm1ha7jkTI4IBYG8zQDUvm3EjbJD7uTE12vWeHXXCo/AxJ/iNC0wOjXdTSx8LXhYkFkULqt3w==" saltValue="nBCTPPKAz4HNzbtX4/32ww==" spinCount="100000" sheet="1" selectLockedCells="1"/>
  <mergeCells count="176"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</mergeCells>
  <conditionalFormatting sqref="U13:U42 S13:S42 I13:K42 M13:Q13 F13:G42 M14:P42 B13:D43 Q14:Q43 W13:W43">
    <cfRule type="expression" dxfId="61" priority="26" stopIfTrue="1">
      <formula>WEEKDAY($B13)=7</formula>
    </cfRule>
    <cfRule type="expression" dxfId="60" priority="27" stopIfTrue="1">
      <formula>WEEKDAY($B13)=1</formula>
    </cfRule>
  </conditionalFormatting>
  <conditionalFormatting sqref="L13:L42">
    <cfRule type="expression" dxfId="59" priority="28" stopIfTrue="1">
      <formula>WEEKDAY($B13)=7</formula>
    </cfRule>
    <cfRule type="expression" dxfId="58" priority="29" stopIfTrue="1">
      <formula>WEEKDAY($B13)=1</formula>
    </cfRule>
    <cfRule type="expression" dxfId="57" priority="30" stopIfTrue="1">
      <formula>$AT13&gt;10</formula>
    </cfRule>
  </conditionalFormatting>
  <conditionalFormatting sqref="M13:M42">
    <cfRule type="expression" dxfId="56" priority="24" stopIfTrue="1">
      <formula>WEEKDAY($B13)=7</formula>
    </cfRule>
    <cfRule type="expression" dxfId="55" priority="25" stopIfTrue="1">
      <formula>WEEKDAY($B13)=1</formula>
    </cfRule>
  </conditionalFormatting>
  <conditionalFormatting sqref="M13:M42">
    <cfRule type="expression" dxfId="54" priority="22" stopIfTrue="1">
      <formula>WEEKDAY($B13)=7</formula>
    </cfRule>
    <cfRule type="expression" dxfId="53" priority="23" stopIfTrue="1">
      <formula>WEEKDAY($B13)=1</formula>
    </cfRule>
  </conditionalFormatting>
  <conditionalFormatting sqref="M13:M42">
    <cfRule type="expression" dxfId="52" priority="20" stopIfTrue="1">
      <formula>WEEKDAY($B13)=7</formula>
    </cfRule>
    <cfRule type="expression" dxfId="51" priority="21" stopIfTrue="1">
      <formula>WEEKDAY($B13)=1</formula>
    </cfRule>
  </conditionalFormatting>
  <conditionalFormatting sqref="M13:M42">
    <cfRule type="expression" dxfId="50" priority="18" stopIfTrue="1">
      <formula>WEEKDAY($B13)=7</formula>
    </cfRule>
    <cfRule type="expression" dxfId="49" priority="19" stopIfTrue="1">
      <formula>WEEKDAY($B13)=1</formula>
    </cfRule>
  </conditionalFormatting>
  <conditionalFormatting sqref="M13:M42">
    <cfRule type="expression" dxfId="48" priority="16" stopIfTrue="1">
      <formula>WEEKDAY($B13)=7</formula>
    </cfRule>
    <cfRule type="expression" dxfId="47" priority="17" stopIfTrue="1">
      <formula>WEEKDAY($B13)=1</formula>
    </cfRule>
  </conditionalFormatting>
  <conditionalFormatting sqref="M13:M42">
    <cfRule type="expression" dxfId="46" priority="14" stopIfTrue="1">
      <formula>WEEKDAY($B13)=7</formula>
    </cfRule>
    <cfRule type="expression" dxfId="45" priority="15" stopIfTrue="1">
      <formula>WEEKDAY($B13)=1</formula>
    </cfRule>
  </conditionalFormatting>
  <conditionalFormatting sqref="M13:M42">
    <cfRule type="expression" dxfId="44" priority="12" stopIfTrue="1">
      <formula>WEEKDAY($B13)=7</formula>
    </cfRule>
    <cfRule type="expression" dxfId="43" priority="13" stopIfTrue="1">
      <formula>WEEKDAY($B13)=1</formula>
    </cfRule>
  </conditionalFormatting>
  <conditionalFormatting sqref="M13:M42">
    <cfRule type="expression" dxfId="42" priority="10" stopIfTrue="1">
      <formula>WEEKDAY($B13)=7</formula>
    </cfRule>
    <cfRule type="expression" dxfId="41" priority="11" stopIfTrue="1">
      <formula>WEEKDAY($B13)=1</formula>
    </cfRule>
  </conditionalFormatting>
  <conditionalFormatting sqref="M13:M42">
    <cfRule type="expression" dxfId="40" priority="8" stopIfTrue="1">
      <formula>WEEKDAY($B13)=7</formula>
    </cfRule>
    <cfRule type="expression" dxfId="39" priority="9" stopIfTrue="1">
      <formula>WEEKDAY($B13)=1</formula>
    </cfRule>
  </conditionalFormatting>
  <conditionalFormatting sqref="M13:M42">
    <cfRule type="expression" dxfId="38" priority="6" stopIfTrue="1">
      <formula>WEEKDAY($B13)=7</formula>
    </cfRule>
    <cfRule type="expression" dxfId="37" priority="7" stopIfTrue="1">
      <formula>WEEKDAY($B13)=1</formula>
    </cfRule>
  </conditionalFormatting>
  <conditionalFormatting sqref="E13:E42">
    <cfRule type="expression" dxfId="36" priority="4" stopIfTrue="1">
      <formula>WEEKDAY($C13)=7</formula>
    </cfRule>
    <cfRule type="expression" dxfId="35" priority="5" stopIfTrue="1">
      <formula>WEEKDAY($C13)=1</formula>
    </cfRule>
  </conditionalFormatting>
  <conditionalFormatting sqref="H13:H42">
    <cfRule type="expression" dxfId="34" priority="1" stopIfTrue="1">
      <formula>WEEKDAY($B13)=7</formula>
    </cfRule>
    <cfRule type="expression" dxfId="33" priority="2" stopIfTrue="1">
      <formula>WEEKDAY($B13)=1</formula>
    </cfRule>
    <cfRule type="expression" dxfId="32" priority="3" stopIfTrue="1">
      <formula>$AT13&gt;10</formula>
    </cfRule>
  </conditionalFormatting>
  <dataValidations count="2">
    <dataValidation type="decimal" allowBlank="1" showInputMessage="1" showErrorMessage="1" error="Sie haben mehr als 7 Std. eingegeben. Max. Stunden: 7" sqref="M43" xr:uid="{00000000-0002-0000-0D00-000000000000}">
      <formula1>0</formula1>
      <formula2>7</formula2>
    </dataValidation>
    <dataValidation type="custom" allowBlank="1" showInputMessage="1" showErrorMessage="1" error="Eingabe nur an Samstagen!_x000a_Max. 8 Stunden." sqref="M13:M42" xr:uid="{00000000-0002-0000-0D00-000001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Persönliche_Daten!F19&amp;" "&amp;Persönliche_Daten!F2</f>
        <v>Dezember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Jahresübersicht!H22</f>
        <v>0</v>
      </c>
      <c r="P8" s="1"/>
      <c r="Q8" s="72" t="s">
        <v>22</v>
      </c>
      <c r="R8" s="144">
        <f>Persönliche_Daten!G19</f>
        <v>0</v>
      </c>
      <c r="S8" s="144">
        <f>Persönliche_Daten!H19</f>
        <v>0</v>
      </c>
      <c r="T8" s="144">
        <f>Persönliche_Daten!I19</f>
        <v>0</v>
      </c>
      <c r="U8" s="144">
        <f>Persönliche_Daten!J19</f>
        <v>0</v>
      </c>
      <c r="V8" s="144">
        <f>Persönliche_Daten!K19</f>
        <v>0</v>
      </c>
      <c r="W8" s="144">
        <f>Persönliche_Daten!L19</f>
        <v>0</v>
      </c>
      <c r="X8" s="145">
        <f>Persönliche_Daten!M19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November!AV43</f>
        <v>0</v>
      </c>
    </row>
    <row r="13" spans="2:48" s="10" customFormat="1" ht="15" customHeight="1" x14ac:dyDescent="0.2">
      <c r="B13" s="228">
        <f>Persönliche_Daten!N19</f>
        <v>46357</v>
      </c>
      <c r="C13" s="231">
        <f>WEEKDAY(B13)</f>
        <v>3</v>
      </c>
      <c r="D13" s="234">
        <f>Persönliche_Daten!N19</f>
        <v>46357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IF(B13=$R$7,$R$19,IF(B13=$S$7,$S$19,IF(B13=$T$7,$T$19,IF(B13=$U$7,$U$19,IF(B13=$V$7,$V$19,IF(B13=$W$7,$W$19,IF(B13=$X$7,$X$19,0)))))))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46358</v>
      </c>
      <c r="C14" s="231">
        <f>WEEKDAY(B14)</f>
        <v>4</v>
      </c>
      <c r="D14" s="234">
        <f>D13+1</f>
        <v>46358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3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46359</v>
      </c>
      <c r="C15" s="231">
        <f t="shared" ref="C15:C40" si="17">WEEKDAY(B15)</f>
        <v>5</v>
      </c>
      <c r="D15" s="234">
        <f t="shared" ref="D15:D40" si="18">D14+1</f>
        <v>46359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46360</v>
      </c>
      <c r="C16" s="231">
        <f t="shared" si="17"/>
        <v>6</v>
      </c>
      <c r="D16" s="234">
        <f t="shared" si="18"/>
        <v>46360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46361</v>
      </c>
      <c r="C17" s="231">
        <f t="shared" si="17"/>
        <v>7</v>
      </c>
      <c r="D17" s="234">
        <f t="shared" si="18"/>
        <v>46361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46362</v>
      </c>
      <c r="C18" s="231">
        <f t="shared" si="17"/>
        <v>1</v>
      </c>
      <c r="D18" s="234">
        <f t="shared" si="18"/>
        <v>46362</v>
      </c>
      <c r="E18" s="281" t="str">
        <f>IFERROR(VLOOKUP($D18,Feiertage!$A$4:$C$31,2,FALSE),"")</f>
        <v xml:space="preserve"> </v>
      </c>
      <c r="F18" s="78"/>
      <c r="G18" s="78"/>
      <c r="H18" s="79" t="str">
        <f>IFERROR(VLOOKUP($D18,Feiertage!$A$4:$C$31,3,FALSE),"")</f>
        <v>2. Advent</v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46363</v>
      </c>
      <c r="C19" s="231">
        <f t="shared" si="17"/>
        <v>2</v>
      </c>
      <c r="D19" s="234">
        <f t="shared" si="18"/>
        <v>46363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 t="shared" si="7"/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300">
        <f t="shared" si="1"/>
        <v>0</v>
      </c>
      <c r="AG19" s="300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46364</v>
      </c>
      <c r="C20" s="231">
        <f t="shared" si="17"/>
        <v>3</v>
      </c>
      <c r="D20" s="234">
        <f t="shared" si="18"/>
        <v>46364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46365</v>
      </c>
      <c r="C21" s="231">
        <f t="shared" si="17"/>
        <v>4</v>
      </c>
      <c r="D21" s="234">
        <f t="shared" si="18"/>
        <v>46365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 t="shared" si="7"/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300">
        <f t="shared" si="1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46366</v>
      </c>
      <c r="C22" s="231">
        <f t="shared" si="17"/>
        <v>5</v>
      </c>
      <c r="D22" s="234">
        <f t="shared" si="18"/>
        <v>46366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46367</v>
      </c>
      <c r="C23" s="231">
        <f t="shared" si="17"/>
        <v>6</v>
      </c>
      <c r="D23" s="234">
        <f t="shared" si="18"/>
        <v>46367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46368</v>
      </c>
      <c r="C24" s="231">
        <f t="shared" si="17"/>
        <v>7</v>
      </c>
      <c r="D24" s="234">
        <f t="shared" si="18"/>
        <v>46368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46369</v>
      </c>
      <c r="C25" s="231">
        <f t="shared" si="17"/>
        <v>1</v>
      </c>
      <c r="D25" s="234">
        <f t="shared" si="18"/>
        <v>46369</v>
      </c>
      <c r="E25" s="281" t="str">
        <f>IFERROR(VLOOKUP($D25,Feiertage!$A$4:$C$31,2,FALSE),"")</f>
        <v xml:space="preserve"> </v>
      </c>
      <c r="F25" s="78"/>
      <c r="G25" s="78"/>
      <c r="H25" s="79" t="str">
        <f>IFERROR(VLOOKUP($D25,Feiertage!$A$4:$C$31,3,FALSE),"")</f>
        <v>3. Advent</v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46370</v>
      </c>
      <c r="C26" s="231">
        <f t="shared" si="17"/>
        <v>2</v>
      </c>
      <c r="D26" s="234">
        <f t="shared" si="18"/>
        <v>46370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46371</v>
      </c>
      <c r="C27" s="231">
        <f t="shared" si="17"/>
        <v>3</v>
      </c>
      <c r="D27" s="234">
        <f t="shared" si="18"/>
        <v>46371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46372</v>
      </c>
      <c r="C28" s="231">
        <f t="shared" si="17"/>
        <v>4</v>
      </c>
      <c r="D28" s="234">
        <f t="shared" si="18"/>
        <v>46372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 t="shared" si="7"/>
        <v>0</v>
      </c>
      <c r="T28" s="330"/>
      <c r="U28" s="314">
        <f t="shared" si="8"/>
        <v>0</v>
      </c>
      <c r="V28" s="316"/>
      <c r="W28" s="314">
        <f t="shared" si="19"/>
        <v>0</v>
      </c>
      <c r="X28" s="315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46373</v>
      </c>
      <c r="C29" s="231">
        <f t="shared" si="17"/>
        <v>5</v>
      </c>
      <c r="D29" s="234">
        <f t="shared" si="18"/>
        <v>46373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0</v>
      </c>
      <c r="X29" s="315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46374</v>
      </c>
      <c r="C30" s="231">
        <f t="shared" si="17"/>
        <v>6</v>
      </c>
      <c r="D30" s="234">
        <f t="shared" si="18"/>
        <v>46374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0</v>
      </c>
      <c r="X30" s="315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46375</v>
      </c>
      <c r="C31" s="231">
        <f t="shared" si="17"/>
        <v>7</v>
      </c>
      <c r="D31" s="234">
        <f t="shared" si="18"/>
        <v>46375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0</v>
      </c>
      <c r="X31" s="315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46376</v>
      </c>
      <c r="C32" s="231">
        <f t="shared" si="17"/>
        <v>1</v>
      </c>
      <c r="D32" s="234">
        <f t="shared" si="18"/>
        <v>46376</v>
      </c>
      <c r="E32" s="281" t="str">
        <f>IFERROR(VLOOKUP($D32,Feiertage!$A$4:$C$31,2,FALSE),"")</f>
        <v xml:space="preserve"> </v>
      </c>
      <c r="F32" s="78"/>
      <c r="G32" s="78"/>
      <c r="H32" s="79" t="str">
        <f>IFERROR(VLOOKUP($D32,Feiertage!$A$4:$C$31,3,FALSE),"")</f>
        <v>4. Advent</v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0</v>
      </c>
      <c r="X32" s="315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46377</v>
      </c>
      <c r="C33" s="231">
        <f t="shared" si="17"/>
        <v>2</v>
      </c>
      <c r="D33" s="234">
        <f t="shared" si="18"/>
        <v>46377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0</v>
      </c>
      <c r="X33" s="315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46378</v>
      </c>
      <c r="C34" s="231">
        <f t="shared" si="17"/>
        <v>3</v>
      </c>
      <c r="D34" s="234">
        <f t="shared" si="18"/>
        <v>46378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0</v>
      </c>
      <c r="X34" s="315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46379</v>
      </c>
      <c r="C35" s="231">
        <f t="shared" si="17"/>
        <v>4</v>
      </c>
      <c r="D35" s="234">
        <f t="shared" si="18"/>
        <v>46379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0</v>
      </c>
      <c r="X35" s="315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46380</v>
      </c>
      <c r="C36" s="231">
        <f t="shared" si="17"/>
        <v>5</v>
      </c>
      <c r="D36" s="234">
        <f t="shared" si="18"/>
        <v>46380</v>
      </c>
      <c r="E36" s="281" t="str">
        <f>IFERROR(VLOOKUP($D36,Feiertage!$A$4:$C$31,2,FALSE),"")</f>
        <v>x</v>
      </c>
      <c r="F36" s="78"/>
      <c r="G36" s="78"/>
      <c r="H36" s="79" t="str">
        <f>IFERROR(VLOOKUP($D36,Feiertage!$A$4:$C$31,3,FALSE),"")</f>
        <v>Heilig Abend</v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0</v>
      </c>
      <c r="X36" s="315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46381</v>
      </c>
      <c r="C37" s="231">
        <f t="shared" si="17"/>
        <v>6</v>
      </c>
      <c r="D37" s="234">
        <f t="shared" si="18"/>
        <v>46381</v>
      </c>
      <c r="E37" s="281" t="str">
        <f>IFERROR(VLOOKUP($D37,Feiertage!$A$4:$C$31,2,FALSE),"")</f>
        <v>x</v>
      </c>
      <c r="F37" s="78"/>
      <c r="G37" s="78"/>
      <c r="H37" s="79" t="str">
        <f>IFERROR(VLOOKUP($D37,Feiertage!$A$4:$C$31,3,FALSE),"")</f>
        <v>1. Weihnachtsfeiertag</v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0</v>
      </c>
      <c r="X37" s="315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46382</v>
      </c>
      <c r="C38" s="231">
        <f t="shared" si="17"/>
        <v>7</v>
      </c>
      <c r="D38" s="234">
        <f t="shared" si="18"/>
        <v>46382</v>
      </c>
      <c r="E38" s="281" t="str">
        <f>IFERROR(VLOOKUP($D38,Feiertage!$A$4:$C$31,2,FALSE),"")</f>
        <v>x</v>
      </c>
      <c r="F38" s="78"/>
      <c r="G38" s="78"/>
      <c r="H38" s="79" t="str">
        <f>IFERROR(VLOOKUP($D38,Feiertage!$A$4:$C$31,3,FALSE),"")</f>
        <v>2. Weihnachtsfeiertag</v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0</v>
      </c>
      <c r="X38" s="315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46383</v>
      </c>
      <c r="C39" s="231">
        <f t="shared" si="17"/>
        <v>1</v>
      </c>
      <c r="D39" s="234">
        <f t="shared" si="18"/>
        <v>46383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0</v>
      </c>
      <c r="X39" s="315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46384</v>
      </c>
      <c r="C40" s="231">
        <f t="shared" si="17"/>
        <v>2</v>
      </c>
      <c r="D40" s="234">
        <f t="shared" si="18"/>
        <v>46384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0</v>
      </c>
      <c r="X40" s="315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46385</v>
      </c>
      <c r="C41" s="231">
        <f>IFERROR(WEEKDAY(B41),"")</f>
        <v>3</v>
      </c>
      <c r="D41" s="234">
        <f>IFERROR(IF(MONTH(D40+1)=MONTH(D40),D40+1,""),"")</f>
        <v>46385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46386</v>
      </c>
      <c r="C42" s="231">
        <f t="shared" ref="C42:C43" si="27">IFERROR(WEEKDAY(B42),"")</f>
        <v>4</v>
      </c>
      <c r="D42" s="234">
        <f t="shared" ref="D42:D43" si="28">IFERROR(IF(MONTH(D41+1)=MONTH(D41),D41+1,""),"")</f>
        <v>46386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46387</v>
      </c>
      <c r="C43" s="231">
        <f t="shared" si="27"/>
        <v>5</v>
      </c>
      <c r="D43" s="234">
        <f t="shared" si="28"/>
        <v>46387</v>
      </c>
      <c r="E43" s="281" t="str">
        <f>IFERROR(VLOOKUP($D43,Feiertage!$A$4:$C$32,2,FALSE),"")</f>
        <v>x</v>
      </c>
      <c r="F43" s="78"/>
      <c r="G43" s="78"/>
      <c r="H43" s="79" t="str">
        <f>IFERROR(VLOOKUP($D43,Feiertage!$A$4:$C$32,3,FALSE),"")</f>
        <v>Silvester</v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27">
        <f t="shared" si="29"/>
        <v>0</v>
      </c>
      <c r="R43" s="328"/>
      <c r="S43" s="329">
        <f t="shared" si="7"/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K43" s="41"/>
      <c r="AO43" s="215" t="b">
        <f t="shared" si="22"/>
        <v>0</v>
      </c>
      <c r="AP43" s="215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25">
        <f>SUM(Q13:R43)</f>
        <v>0</v>
      </c>
      <c r="R44" s="326"/>
      <c r="S44" s="305">
        <f>SUM(S13:T43)</f>
        <v>0</v>
      </c>
      <c r="T44" s="306"/>
      <c r="U44" s="303"/>
      <c r="V44" s="304"/>
      <c r="W44" s="312">
        <f t="shared" ref="W44" si="32">IF(S44=0,S44-Q44,IF(AND(W41=0,D41="",AW41=0),W40,IF(AND(W42=0,D42="",AW42=0),W41,IF(AND(W43=0,D43="",AW43=0),W42,W43))))</f>
        <v>0</v>
      </c>
      <c r="X44" s="313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8"/>
      <c r="M46" s="6"/>
      <c r="N46" s="317"/>
      <c r="O46" s="318"/>
      <c r="P46" s="48"/>
      <c r="Q46" s="48"/>
      <c r="R46" s="48"/>
      <c r="S46" s="321"/>
      <c r="T46" s="322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297"/>
      <c r="AM46" s="297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298">
        <f>November!W49</f>
        <v>-7.9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-7.9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yjSyrpURwBstZ4f2Avehsoe3/iKc2wiwDx3tf7EpUSBbnFzOLdTdDvkCK2SbTxeaC+jlH5/xuwixO1UogU4xTA==" saltValue="7GLph1Au4Z/qZjUfAt+YNA==" spinCount="100000" sheet="1" selectLockedCells="1"/>
  <mergeCells count="176"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</mergeCells>
  <conditionalFormatting sqref="U13:U43 S13:S43 I13:K43 F13:G43 B13:D43 M13:Q43 W13:W43">
    <cfRule type="expression" dxfId="31" priority="28" stopIfTrue="1">
      <formula>WEEKDAY($B13)=7</formula>
    </cfRule>
    <cfRule type="expression" dxfId="30" priority="29" stopIfTrue="1">
      <formula>WEEKDAY($B13)=1</formula>
    </cfRule>
  </conditionalFormatting>
  <conditionalFormatting sqref="L13:L43">
    <cfRule type="expression" dxfId="29" priority="30" stopIfTrue="1">
      <formula>WEEKDAY($B13)=7</formula>
    </cfRule>
    <cfRule type="expression" dxfId="28" priority="31" stopIfTrue="1">
      <formula>WEEKDAY($B13)=1</formula>
    </cfRule>
    <cfRule type="expression" dxfId="27" priority="32" stopIfTrue="1">
      <formula>$AT13&gt;10</formula>
    </cfRule>
  </conditionalFormatting>
  <conditionalFormatting sqref="M13:M43">
    <cfRule type="expression" dxfId="26" priority="26" stopIfTrue="1">
      <formula>WEEKDAY($B13)=7</formula>
    </cfRule>
    <cfRule type="expression" dxfId="25" priority="27" stopIfTrue="1">
      <formula>WEEKDAY($B13)=1</formula>
    </cfRule>
  </conditionalFormatting>
  <conditionalFormatting sqref="M13:M43">
    <cfRule type="expression" dxfId="24" priority="24" stopIfTrue="1">
      <formula>WEEKDAY($B13)=7</formula>
    </cfRule>
    <cfRule type="expression" dxfId="23" priority="25" stopIfTrue="1">
      <formula>WEEKDAY($B13)=1</formula>
    </cfRule>
  </conditionalFormatting>
  <conditionalFormatting sqref="M13:M43">
    <cfRule type="expression" dxfId="22" priority="22" stopIfTrue="1">
      <formula>WEEKDAY($B13)=7</formula>
    </cfRule>
    <cfRule type="expression" dxfId="21" priority="23" stopIfTrue="1">
      <formula>WEEKDAY($B13)=1</formula>
    </cfRule>
  </conditionalFormatting>
  <conditionalFormatting sqref="M13:M43">
    <cfRule type="expression" dxfId="20" priority="20" stopIfTrue="1">
      <formula>WEEKDAY($B13)=7</formula>
    </cfRule>
    <cfRule type="expression" dxfId="19" priority="21" stopIfTrue="1">
      <formula>WEEKDAY($B13)=1</formula>
    </cfRule>
  </conditionalFormatting>
  <conditionalFormatting sqref="M13:M43">
    <cfRule type="expression" dxfId="18" priority="18" stopIfTrue="1">
      <formula>WEEKDAY($B13)=7</formula>
    </cfRule>
    <cfRule type="expression" dxfId="17" priority="19" stopIfTrue="1">
      <formula>WEEKDAY($B13)=1</formula>
    </cfRule>
  </conditionalFormatting>
  <conditionalFormatting sqref="M13:M43">
    <cfRule type="expression" dxfId="16" priority="16" stopIfTrue="1">
      <formula>WEEKDAY($B13)=7</formula>
    </cfRule>
    <cfRule type="expression" dxfId="15" priority="17" stopIfTrue="1">
      <formula>WEEKDAY($B13)=1</formula>
    </cfRule>
  </conditionalFormatting>
  <conditionalFormatting sqref="M13:M43">
    <cfRule type="expression" dxfId="14" priority="14" stopIfTrue="1">
      <formula>WEEKDAY($B13)=7</formula>
    </cfRule>
    <cfRule type="expression" dxfId="13" priority="15" stopIfTrue="1">
      <formula>WEEKDAY($B13)=1</formula>
    </cfRule>
  </conditionalFormatting>
  <conditionalFormatting sqref="M13:M43">
    <cfRule type="expression" dxfId="12" priority="12" stopIfTrue="1">
      <formula>WEEKDAY($B13)=7</formula>
    </cfRule>
    <cfRule type="expression" dxfId="11" priority="13" stopIfTrue="1">
      <formula>WEEKDAY($B13)=1</formula>
    </cfRule>
  </conditionalFormatting>
  <conditionalFormatting sqref="M13:M43">
    <cfRule type="expression" dxfId="10" priority="10" stopIfTrue="1">
      <formula>WEEKDAY($B13)=7</formula>
    </cfRule>
    <cfRule type="expression" dxfId="9" priority="11" stopIfTrue="1">
      <formula>WEEKDAY($B13)=1</formula>
    </cfRule>
  </conditionalFormatting>
  <conditionalFormatting sqref="M13:M43">
    <cfRule type="expression" dxfId="8" priority="8" stopIfTrue="1">
      <formula>WEEKDAY($B13)=7</formula>
    </cfRule>
    <cfRule type="expression" dxfId="7" priority="9" stopIfTrue="1">
      <formula>WEEKDAY($B13)=1</formula>
    </cfRule>
  </conditionalFormatting>
  <conditionalFormatting sqref="M13:M43">
    <cfRule type="expression" dxfId="6" priority="6" stopIfTrue="1">
      <formula>WEEKDAY($B13)=7</formula>
    </cfRule>
    <cfRule type="expression" dxfId="5" priority="7" stopIfTrue="1">
      <formula>WEEKDAY($B13)=1</formula>
    </cfRule>
  </conditionalFormatting>
  <conditionalFormatting sqref="E13:E43">
    <cfRule type="expression" dxfId="4" priority="4" stopIfTrue="1">
      <formula>WEEKDAY($C13)=7</formula>
    </cfRule>
    <cfRule type="expression" dxfId="3" priority="5" stopIfTrue="1">
      <formula>WEEKDAY($C13)=1</formula>
    </cfRule>
  </conditionalFormatting>
  <conditionalFormatting sqref="H13:H43">
    <cfRule type="expression" dxfId="2" priority="1" stopIfTrue="1">
      <formula>WEEKDAY($B13)=7</formula>
    </cfRule>
    <cfRule type="expression" dxfId="1" priority="2" stopIfTrue="1">
      <formula>WEEKDAY($B13)=1</formula>
    </cfRule>
    <cfRule type="expression" dxfId="0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E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B33" sqref="B33"/>
    </sheetView>
  </sheetViews>
  <sheetFormatPr baseColWidth="10" defaultRowHeight="12.75" x14ac:dyDescent="0.2"/>
  <cols>
    <col min="2" max="2" width="3.7109375" customWidth="1"/>
    <col min="3" max="3" width="23.28515625" bestFit="1" customWidth="1"/>
  </cols>
  <sheetData>
    <row r="1" spans="1:4" x14ac:dyDescent="0.2">
      <c r="A1" s="11" t="s">
        <v>102</v>
      </c>
      <c r="D1" s="277" t="s">
        <v>107</v>
      </c>
    </row>
    <row r="2" spans="1:4" x14ac:dyDescent="0.2">
      <c r="A2" s="258">
        <f>DATE(Persönliche_Daten!F2,3,1)+MOD((255-11*MOD(Persönliche_Daten!F2,19)-21),30)+21+(MOD((255-11*MOD(Persönliche_Daten!F2,19)-21),30) + 21&gt;48)+6-MOD(Persönliche_Daten!F2+INT(Persönliche_Daten!F2/4)+MOD((255- 11*MOD(Persönliche_Daten!F2,19)- 21),30)+21+(MOD((255-11*MOD(Persönliche_Daten!F2,19)-21),30)+21&gt;48)+1,7)</f>
        <v>46117</v>
      </c>
      <c r="B2" s="259" t="s">
        <v>99</v>
      </c>
      <c r="D2" s="276" t="s">
        <v>142</v>
      </c>
    </row>
    <row r="3" spans="1:4" x14ac:dyDescent="0.2">
      <c r="D3" s="275" t="s">
        <v>143</v>
      </c>
    </row>
    <row r="4" spans="1:4" x14ac:dyDescent="0.2">
      <c r="A4" s="277">
        <f>DATE(Persönliche_Daten!$F$2,1,1)</f>
        <v>46023</v>
      </c>
      <c r="B4" s="277" t="s">
        <v>31</v>
      </c>
      <c r="C4" s="277" t="s">
        <v>41</v>
      </c>
      <c r="D4" s="277" t="s">
        <v>41</v>
      </c>
    </row>
    <row r="5" spans="1:4" x14ac:dyDescent="0.2">
      <c r="A5" s="277">
        <f>DATE(Persönliche_Daten!$F$2,1,6)</f>
        <v>46028</v>
      </c>
      <c r="B5" s="277" t="s">
        <v>31</v>
      </c>
      <c r="C5" s="277" t="s">
        <v>108</v>
      </c>
      <c r="D5" s="277" t="s">
        <v>109</v>
      </c>
    </row>
    <row r="6" spans="1:4" x14ac:dyDescent="0.2">
      <c r="A6" s="279">
        <f>$A$2-52</f>
        <v>46065</v>
      </c>
      <c r="B6" s="279"/>
      <c r="C6" s="276"/>
      <c r="D6" s="276" t="s">
        <v>110</v>
      </c>
    </row>
    <row r="7" spans="1:4" x14ac:dyDescent="0.2">
      <c r="A7" s="282">
        <f>$A$2-48</f>
        <v>46069</v>
      </c>
      <c r="B7" s="282" t="s">
        <v>111</v>
      </c>
      <c r="C7" s="276" t="s">
        <v>101</v>
      </c>
      <c r="D7" s="276" t="s">
        <v>112</v>
      </c>
    </row>
    <row r="8" spans="1:4" x14ac:dyDescent="0.2">
      <c r="A8" s="279">
        <f>$A$2-3</f>
        <v>46114</v>
      </c>
      <c r="B8" s="279" t="s">
        <v>111</v>
      </c>
      <c r="C8" s="276" t="s">
        <v>92</v>
      </c>
      <c r="D8" s="276" t="s">
        <v>113</v>
      </c>
    </row>
    <row r="9" spans="1:4" x14ac:dyDescent="0.2">
      <c r="A9" s="279">
        <f>$A$2-2</f>
        <v>46115</v>
      </c>
      <c r="B9" s="279" t="s">
        <v>31</v>
      </c>
      <c r="C9" s="276" t="s">
        <v>93</v>
      </c>
      <c r="D9" s="276" t="s">
        <v>114</v>
      </c>
    </row>
    <row r="10" spans="1:4" x14ac:dyDescent="0.2">
      <c r="A10" s="279">
        <f>$A$2-1</f>
        <v>46116</v>
      </c>
      <c r="B10" s="279" t="s">
        <v>31</v>
      </c>
      <c r="C10" s="276" t="s">
        <v>94</v>
      </c>
      <c r="D10" s="276"/>
    </row>
    <row r="11" spans="1:4" x14ac:dyDescent="0.2">
      <c r="A11" s="279">
        <f>$A$2</f>
        <v>46117</v>
      </c>
      <c r="B11" s="279" t="s">
        <v>31</v>
      </c>
      <c r="C11" s="276" t="s">
        <v>99</v>
      </c>
      <c r="D11" s="276"/>
    </row>
    <row r="12" spans="1:4" x14ac:dyDescent="0.2">
      <c r="A12" s="279">
        <f>$A$2+1</f>
        <v>46118</v>
      </c>
      <c r="B12" s="279" t="s">
        <v>31</v>
      </c>
      <c r="C12" s="276" t="s">
        <v>95</v>
      </c>
      <c r="D12" s="276" t="s">
        <v>115</v>
      </c>
    </row>
    <row r="13" spans="1:4" x14ac:dyDescent="0.2">
      <c r="A13" s="277">
        <f>DATE(Persönliche_Daten!$F$2,5,1)</f>
        <v>46143</v>
      </c>
      <c r="B13" s="277" t="s">
        <v>31</v>
      </c>
      <c r="C13" s="277" t="s">
        <v>116</v>
      </c>
      <c r="D13" s="277" t="s">
        <v>116</v>
      </c>
    </row>
    <row r="14" spans="1:4" s="259" customFormat="1" x14ac:dyDescent="0.2">
      <c r="A14" s="278">
        <f>IF(WEEKDAY(DATE(Persönliche_Daten!$F$2,5,1),1)=1,(DATE(Persönliche_Daten!$F$2,5,1)+7),(DATE(Persönliche_Daten!$F$2,5,1)-WEEKDAY(DATE(Persönliche_Daten!$F$2,5,1)))+15)</f>
        <v>46152</v>
      </c>
      <c r="B14" s="278"/>
      <c r="C14" s="259" t="s">
        <v>117</v>
      </c>
      <c r="D14" s="259" t="s">
        <v>118</v>
      </c>
    </row>
    <row r="15" spans="1:4" x14ac:dyDescent="0.2">
      <c r="A15" s="279">
        <f>$A$2+39</f>
        <v>46156</v>
      </c>
      <c r="B15" s="279" t="s">
        <v>31</v>
      </c>
      <c r="C15" s="276" t="s">
        <v>103</v>
      </c>
      <c r="D15" s="276" t="s">
        <v>119</v>
      </c>
    </row>
    <row r="16" spans="1:4" x14ac:dyDescent="0.2">
      <c r="A16" s="279">
        <f>$A$2+49</f>
        <v>46166</v>
      </c>
      <c r="B16" s="279" t="s">
        <v>31</v>
      </c>
      <c r="C16" s="276" t="s">
        <v>104</v>
      </c>
      <c r="D16" s="276" t="s">
        <v>120</v>
      </c>
    </row>
    <row r="17" spans="1:4" x14ac:dyDescent="0.2">
      <c r="A17" s="279">
        <f>$A$2+50</f>
        <v>46167</v>
      </c>
      <c r="B17" s="279" t="s">
        <v>31</v>
      </c>
      <c r="C17" s="276" t="s">
        <v>96</v>
      </c>
      <c r="D17" s="276" t="s">
        <v>121</v>
      </c>
    </row>
    <row r="18" spans="1:4" x14ac:dyDescent="0.2">
      <c r="A18" s="279">
        <f>$A$2+60</f>
        <v>46177</v>
      </c>
      <c r="B18" s="279" t="s">
        <v>31</v>
      </c>
      <c r="C18" s="276" t="s">
        <v>97</v>
      </c>
      <c r="D18" s="276" t="s">
        <v>122</v>
      </c>
    </row>
    <row r="19" spans="1:4" x14ac:dyDescent="0.2">
      <c r="A19" s="277">
        <f>DATE(Persönliche_Daten!$F$2,8,15)</f>
        <v>46249</v>
      </c>
      <c r="B19" s="277"/>
      <c r="C19" s="283" t="s">
        <v>100</v>
      </c>
      <c r="D19" s="277" t="s">
        <v>100</v>
      </c>
    </row>
    <row r="20" spans="1:4" x14ac:dyDescent="0.2">
      <c r="A20" s="277">
        <f>DATE(Persönliche_Daten!$F$2,10,3)</f>
        <v>46298</v>
      </c>
      <c r="B20" s="277" t="s">
        <v>31</v>
      </c>
      <c r="C20" s="283" t="s">
        <v>123</v>
      </c>
      <c r="D20" s="277" t="s">
        <v>124</v>
      </c>
    </row>
    <row r="21" spans="1:4" x14ac:dyDescent="0.2">
      <c r="A21" s="278">
        <f>DATE(Persönliche_Daten!$F$2,10,1)+7-WEEKDAY(DATE(Persönliche_Daten!$F$2,10,1),2)</f>
        <v>46299</v>
      </c>
      <c r="B21" s="278" t="s">
        <v>26</v>
      </c>
      <c r="C21" s="259" t="s">
        <v>125</v>
      </c>
      <c r="D21" s="259" t="s">
        <v>126</v>
      </c>
    </row>
    <row r="22" spans="1:4" x14ac:dyDescent="0.2">
      <c r="A22" s="277">
        <f>DATE(Persönliche_Daten!$F$2,11,1)</f>
        <v>46327</v>
      </c>
      <c r="B22" s="277" t="s">
        <v>31</v>
      </c>
      <c r="C22" s="283" t="s">
        <v>42</v>
      </c>
      <c r="D22" s="277" t="s">
        <v>42</v>
      </c>
    </row>
    <row r="23" spans="1:4" x14ac:dyDescent="0.2">
      <c r="A23" s="280">
        <f>DATE(Persönliche_Daten!$F$2,12,25)-WEEKDAY(DATE(Persönliche_Daten!$F$2,12,25),2)-35</f>
        <v>46341</v>
      </c>
      <c r="B23" s="280" t="s">
        <v>26</v>
      </c>
      <c r="C23" s="275" t="s">
        <v>127</v>
      </c>
      <c r="D23" s="275" t="s">
        <v>128</v>
      </c>
    </row>
    <row r="24" spans="1:4" x14ac:dyDescent="0.2">
      <c r="A24" s="280">
        <f>DATE(Persönliche_Daten!$F$2,12,25)-WEEKDAY(DATE(Persönliche_Daten!$F$2,12,25),2)-28</f>
        <v>46348</v>
      </c>
      <c r="B24" s="280" t="s">
        <v>26</v>
      </c>
      <c r="C24" s="275" t="s">
        <v>129</v>
      </c>
      <c r="D24" s="275" t="s">
        <v>130</v>
      </c>
    </row>
    <row r="25" spans="1:4" x14ac:dyDescent="0.2">
      <c r="A25" s="280">
        <f>DATE(Persönliche_Daten!$F$2,12,25)-WEEKDAY(DATE(Persönliche_Daten!$F$2,12,25),2)-21</f>
        <v>46355</v>
      </c>
      <c r="B25" s="280" t="s">
        <v>26</v>
      </c>
      <c r="C25" s="275" t="s">
        <v>131</v>
      </c>
      <c r="D25" s="275" t="s">
        <v>132</v>
      </c>
    </row>
    <row r="26" spans="1:4" x14ac:dyDescent="0.2">
      <c r="A26" s="280">
        <f>DATE(Persönliche_Daten!$F$2,12,25)-WEEKDAY(DATE(Persönliche_Daten!$F$2,12,25),2)-14</f>
        <v>46362</v>
      </c>
      <c r="B26" s="280" t="s">
        <v>26</v>
      </c>
      <c r="C26" s="275" t="s">
        <v>133</v>
      </c>
      <c r="D26" s="275" t="s">
        <v>134</v>
      </c>
    </row>
    <row r="27" spans="1:4" x14ac:dyDescent="0.2">
      <c r="A27" s="280">
        <f>DATE(Persönliche_Daten!$F$2,12,25)-WEEKDAY(DATE(Persönliche_Daten!$F$2,12,25),2)-7</f>
        <v>46369</v>
      </c>
      <c r="B27" s="280" t="s">
        <v>26</v>
      </c>
      <c r="C27" s="275" t="s">
        <v>135</v>
      </c>
      <c r="D27" s="275" t="s">
        <v>136</v>
      </c>
    </row>
    <row r="28" spans="1:4" x14ac:dyDescent="0.2">
      <c r="A28" s="280">
        <f>DATE(Persönliche_Daten!$F$2,12,25)-WEEKDAY(DATE(Persönliche_Daten!$F$2,12,25),2)</f>
        <v>46376</v>
      </c>
      <c r="B28" s="280" t="s">
        <v>26</v>
      </c>
      <c r="C28" s="275" t="s">
        <v>137</v>
      </c>
      <c r="D28" s="275" t="s">
        <v>138</v>
      </c>
    </row>
    <row r="29" spans="1:4" x14ac:dyDescent="0.2">
      <c r="A29" s="277">
        <f>DATE(Persönliche_Daten!$F$2,12,24)</f>
        <v>46380</v>
      </c>
      <c r="B29" s="277" t="s">
        <v>31</v>
      </c>
      <c r="C29" s="283" t="s">
        <v>139</v>
      </c>
      <c r="D29" s="277" t="s">
        <v>139</v>
      </c>
    </row>
    <row r="30" spans="1:4" x14ac:dyDescent="0.2">
      <c r="A30" s="277">
        <f>DATE(Persönliche_Daten!$F$2,12,25)</f>
        <v>46381</v>
      </c>
      <c r="B30" s="277" t="s">
        <v>31</v>
      </c>
      <c r="C30" s="283" t="s">
        <v>140</v>
      </c>
      <c r="D30" s="277" t="s">
        <v>140</v>
      </c>
    </row>
    <row r="31" spans="1:4" x14ac:dyDescent="0.2">
      <c r="A31" s="277">
        <f>DATE(Persönliche_Daten!$F$2,12,26)</f>
        <v>46382</v>
      </c>
      <c r="B31" s="277" t="s">
        <v>31</v>
      </c>
      <c r="C31" s="283" t="s">
        <v>141</v>
      </c>
      <c r="D31" s="277" t="s">
        <v>141</v>
      </c>
    </row>
    <row r="32" spans="1:4" x14ac:dyDescent="0.2">
      <c r="A32" s="277">
        <f>DATE(Persönliche_Daten!$F$2,12,31)</f>
        <v>46387</v>
      </c>
      <c r="B32" s="283" t="s">
        <v>31</v>
      </c>
      <c r="C32" s="283" t="s">
        <v>144</v>
      </c>
      <c r="D32" s="283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I27"/>
  <sheetViews>
    <sheetView showGridLines="0" showRowColHeaders="0" showZeros="0" zoomScale="90" zoomScaleNormal="90" workbookViewId="0">
      <pane ySplit="49" topLeftCell="A50" activePane="bottomLeft" state="frozen"/>
      <selection activeCell="D7" sqref="D7"/>
      <selection pane="bottomLeft" activeCell="C13" sqref="C13"/>
    </sheetView>
  </sheetViews>
  <sheetFormatPr baseColWidth="10" defaultRowHeight="12.75" x14ac:dyDescent="0.2"/>
  <cols>
    <col min="1" max="1" width="4.85546875" customWidth="1"/>
    <col min="6" max="6" width="8" customWidth="1"/>
    <col min="7" max="7" width="10.85546875" customWidth="1"/>
    <col min="8" max="8" width="9.7109375" customWidth="1"/>
    <col min="9" max="9" width="1.42578125" customWidth="1"/>
  </cols>
  <sheetData>
    <row r="1" spans="1:9" x14ac:dyDescent="0.2">
      <c r="A1" s="170"/>
      <c r="B1" s="171"/>
      <c r="C1" s="171"/>
      <c r="D1" s="171"/>
      <c r="E1" s="171"/>
      <c r="F1" s="171"/>
      <c r="G1" s="171"/>
      <c r="H1" s="171"/>
      <c r="I1" s="172"/>
    </row>
    <row r="2" spans="1:9" ht="15.95" customHeight="1" x14ac:dyDescent="0.25">
      <c r="A2" s="173"/>
      <c r="B2" s="174" t="str">
        <f>Persönliche_Daten!D7&amp;"  "&amp;" "&amp;Persönliche_Daten!D9</f>
        <v xml:space="preserve">   </v>
      </c>
      <c r="C2" s="175"/>
      <c r="D2" s="175"/>
      <c r="E2" s="175"/>
      <c r="F2" s="175"/>
      <c r="G2" s="175"/>
      <c r="H2" s="175"/>
      <c r="I2" s="176"/>
    </row>
    <row r="3" spans="1:9" ht="15.95" customHeight="1" x14ac:dyDescent="0.2">
      <c r="A3" s="177"/>
      <c r="B3" s="178"/>
      <c r="C3" s="178"/>
      <c r="D3" s="178"/>
      <c r="E3" s="178"/>
      <c r="F3" s="178"/>
      <c r="G3" s="178"/>
      <c r="H3" s="178"/>
      <c r="I3" s="179"/>
    </row>
    <row r="4" spans="1:9" ht="15.95" customHeight="1" x14ac:dyDescent="0.2">
      <c r="A4" s="173"/>
      <c r="B4" s="175"/>
      <c r="C4" s="175"/>
      <c r="D4" s="175"/>
      <c r="E4" s="175"/>
      <c r="F4" s="175"/>
      <c r="G4" s="175"/>
      <c r="H4" s="175"/>
      <c r="I4" s="176"/>
    </row>
    <row r="5" spans="1:9" ht="20.25" customHeight="1" x14ac:dyDescent="0.3">
      <c r="A5" s="173"/>
      <c r="B5" s="180" t="s">
        <v>66</v>
      </c>
      <c r="C5" s="175"/>
      <c r="D5" s="175"/>
      <c r="E5" s="175"/>
      <c r="F5" s="175"/>
      <c r="G5" s="175"/>
      <c r="H5" s="175"/>
      <c r="I5" s="176"/>
    </row>
    <row r="6" spans="1:9" ht="20.25" x14ac:dyDescent="0.3">
      <c r="A6" s="173"/>
      <c r="B6" s="180" t="s">
        <v>62</v>
      </c>
      <c r="C6" s="175"/>
      <c r="D6" s="175"/>
      <c r="E6" s="181">
        <f>Persönliche_Daten!F2</f>
        <v>2026</v>
      </c>
      <c r="F6" s="175"/>
      <c r="G6" s="175"/>
      <c r="H6" s="175"/>
      <c r="I6" s="176"/>
    </row>
    <row r="7" spans="1:9" ht="19.5" customHeight="1" x14ac:dyDescent="0.3">
      <c r="A7" s="177"/>
      <c r="B7" s="182"/>
      <c r="C7" s="178"/>
      <c r="D7" s="178"/>
      <c r="E7" s="178"/>
      <c r="F7" s="178"/>
      <c r="G7" s="178"/>
      <c r="H7" s="178"/>
      <c r="I7" s="179"/>
    </row>
    <row r="8" spans="1:9" s="10" customFormat="1" ht="15.95" customHeight="1" x14ac:dyDescent="0.2">
      <c r="A8" s="34"/>
      <c r="B8" s="6"/>
      <c r="C8" s="124"/>
      <c r="D8" s="124"/>
      <c r="E8" s="124"/>
      <c r="F8" s="126" t="s">
        <v>65</v>
      </c>
      <c r="G8" s="159"/>
      <c r="H8" s="159"/>
      <c r="I8" s="106"/>
    </row>
    <row r="9" spans="1:9" s="120" customFormat="1" ht="15.95" customHeight="1" x14ac:dyDescent="0.2">
      <c r="A9" s="122"/>
      <c r="B9" s="153" t="s">
        <v>67</v>
      </c>
      <c r="C9" s="164" t="s">
        <v>24</v>
      </c>
      <c r="D9" s="164" t="s">
        <v>60</v>
      </c>
      <c r="E9" s="164" t="s">
        <v>61</v>
      </c>
      <c r="F9" s="164" t="s">
        <v>63</v>
      </c>
      <c r="G9" s="164" t="s">
        <v>64</v>
      </c>
      <c r="H9" s="14" t="s">
        <v>57</v>
      </c>
      <c r="I9" s="84"/>
    </row>
    <row r="10" spans="1:9" s="10" customFormat="1" ht="15.95" customHeight="1" x14ac:dyDescent="0.2">
      <c r="A10" s="44"/>
      <c r="B10" s="13"/>
      <c r="C10" s="125"/>
      <c r="D10" s="125"/>
      <c r="E10" s="125"/>
      <c r="F10" s="125">
        <f>Persönliche_Daten!C16</f>
        <v>0</v>
      </c>
      <c r="G10" s="165" t="s">
        <v>58</v>
      </c>
      <c r="H10" s="13"/>
      <c r="I10" s="123"/>
    </row>
    <row r="11" spans="1:9" s="10" customFormat="1" ht="21.95" customHeight="1" x14ac:dyDescent="0.2">
      <c r="A11" s="183"/>
      <c r="B11" s="184" t="s">
        <v>43</v>
      </c>
      <c r="C11" s="185">
        <f>Januar!$Q$44</f>
        <v>0</v>
      </c>
      <c r="D11" s="185">
        <f>Januar!$S$44</f>
        <v>0</v>
      </c>
      <c r="E11" s="186">
        <f>Januar!$W$44</f>
        <v>0</v>
      </c>
      <c r="F11" s="185"/>
      <c r="G11" s="187">
        <f>Januar!$AB$44</f>
        <v>0</v>
      </c>
      <c r="H11" s="188">
        <f>F10-G11</f>
        <v>0</v>
      </c>
      <c r="I11" s="189"/>
    </row>
    <row r="12" spans="1:9" s="10" customFormat="1" ht="21.95" customHeight="1" x14ac:dyDescent="0.2">
      <c r="A12" s="183"/>
      <c r="B12" s="190" t="s">
        <v>44</v>
      </c>
      <c r="C12" s="191">
        <f>Februar!$Q$44</f>
        <v>3.95</v>
      </c>
      <c r="D12" s="191">
        <f>Februar!$S$44</f>
        <v>0</v>
      </c>
      <c r="E12" s="192">
        <f>Februar!$W$44</f>
        <v>-3.95</v>
      </c>
      <c r="F12" s="191"/>
      <c r="G12" s="193">
        <f>Februar!$AB$44</f>
        <v>0</v>
      </c>
      <c r="H12" s="188">
        <f t="shared" ref="H12:H22" si="0">H11-G12</f>
        <v>0</v>
      </c>
      <c r="I12" s="194"/>
    </row>
    <row r="13" spans="1:9" s="10" customFormat="1" ht="21.95" customHeight="1" x14ac:dyDescent="0.2">
      <c r="A13" s="183"/>
      <c r="B13" s="190" t="s">
        <v>45</v>
      </c>
      <c r="C13" s="191">
        <f>März!$Q$44</f>
        <v>0</v>
      </c>
      <c r="D13" s="191">
        <f>März!$S$44</f>
        <v>0</v>
      </c>
      <c r="E13" s="192">
        <f>März!$W$44</f>
        <v>0</v>
      </c>
      <c r="F13" s="191"/>
      <c r="G13" s="193">
        <f>März!$AB$44</f>
        <v>0</v>
      </c>
      <c r="H13" s="188">
        <f t="shared" si="0"/>
        <v>0</v>
      </c>
      <c r="I13" s="194"/>
    </row>
    <row r="14" spans="1:9" s="10" customFormat="1" ht="21.95" customHeight="1" x14ac:dyDescent="0.2">
      <c r="A14" s="183"/>
      <c r="B14" s="190" t="s">
        <v>46</v>
      </c>
      <c r="C14" s="191">
        <f>April!$Q$44</f>
        <v>3.95</v>
      </c>
      <c r="D14" s="191">
        <f>April!$S$44</f>
        <v>0</v>
      </c>
      <c r="E14" s="192">
        <f>April!$W$44</f>
        <v>-3.95</v>
      </c>
      <c r="F14" s="191"/>
      <c r="G14" s="193">
        <f>April!$AB$44</f>
        <v>0</v>
      </c>
      <c r="H14" s="188">
        <f t="shared" si="0"/>
        <v>0</v>
      </c>
      <c r="I14" s="194"/>
    </row>
    <row r="15" spans="1:9" s="10" customFormat="1" ht="21.95" customHeight="1" x14ac:dyDescent="0.2">
      <c r="A15" s="183"/>
      <c r="B15" s="190" t="s">
        <v>47</v>
      </c>
      <c r="C15" s="191">
        <f>Mai!$Q$44</f>
        <v>0</v>
      </c>
      <c r="D15" s="191">
        <f>Mai!$S$44</f>
        <v>0</v>
      </c>
      <c r="E15" s="192">
        <f>Mai!$W$44</f>
        <v>0</v>
      </c>
      <c r="F15" s="191"/>
      <c r="G15" s="193">
        <f>Mai!$AB$44</f>
        <v>0</v>
      </c>
      <c r="H15" s="188">
        <f t="shared" si="0"/>
        <v>0</v>
      </c>
      <c r="I15" s="194"/>
    </row>
    <row r="16" spans="1:9" s="10" customFormat="1" ht="21.95" customHeight="1" x14ac:dyDescent="0.2">
      <c r="A16" s="126"/>
      <c r="B16" s="106" t="s">
        <v>48</v>
      </c>
      <c r="C16" s="154">
        <f>Juni!$Q$44</f>
        <v>0</v>
      </c>
      <c r="D16" s="154">
        <f>Juni!$S$44</f>
        <v>0</v>
      </c>
      <c r="E16" s="155">
        <f>Juni!$W$44</f>
        <v>0</v>
      </c>
      <c r="F16" s="154"/>
      <c r="G16" s="156">
        <f>Juni!$AB$44</f>
        <v>0</v>
      </c>
      <c r="H16" s="158">
        <f t="shared" si="0"/>
        <v>0</v>
      </c>
      <c r="I16" s="157"/>
    </row>
    <row r="17" spans="1:9" s="10" customFormat="1" ht="21.95" customHeight="1" x14ac:dyDescent="0.2">
      <c r="A17" s="126"/>
      <c r="B17" s="106" t="s">
        <v>49</v>
      </c>
      <c r="C17" s="154">
        <f>Juli!$Q$44</f>
        <v>0</v>
      </c>
      <c r="D17" s="154">
        <f>Juli!$S$44</f>
        <v>0</v>
      </c>
      <c r="E17" s="155">
        <f>Juli!$W$44</f>
        <v>0</v>
      </c>
      <c r="F17" s="154"/>
      <c r="G17" s="156">
        <f>Juli!$AB$44</f>
        <v>0</v>
      </c>
      <c r="H17" s="158">
        <f t="shared" si="0"/>
        <v>0</v>
      </c>
      <c r="I17" s="157"/>
    </row>
    <row r="18" spans="1:9" s="10" customFormat="1" ht="21.95" customHeight="1" x14ac:dyDescent="0.2">
      <c r="A18" s="126"/>
      <c r="B18" s="106" t="s">
        <v>50</v>
      </c>
      <c r="C18" s="154">
        <f>August!$Q$44</f>
        <v>0</v>
      </c>
      <c r="D18" s="154">
        <f>August!$S$44</f>
        <v>0</v>
      </c>
      <c r="E18" s="155">
        <f>August!$W$44</f>
        <v>0</v>
      </c>
      <c r="F18" s="154"/>
      <c r="G18" s="156">
        <f>August!$AB$44</f>
        <v>0</v>
      </c>
      <c r="H18" s="158">
        <f t="shared" si="0"/>
        <v>0</v>
      </c>
      <c r="I18" s="157"/>
    </row>
    <row r="19" spans="1:9" s="10" customFormat="1" ht="21.95" customHeight="1" x14ac:dyDescent="0.2">
      <c r="A19" s="126"/>
      <c r="B19" s="106" t="s">
        <v>51</v>
      </c>
      <c r="C19" s="154">
        <f>September!$Q$44</f>
        <v>0</v>
      </c>
      <c r="D19" s="154">
        <f>September!$S$44</f>
        <v>0</v>
      </c>
      <c r="E19" s="155">
        <f>September!$W$44</f>
        <v>0</v>
      </c>
      <c r="F19" s="154"/>
      <c r="G19" s="156">
        <f>September!$AB$44</f>
        <v>0</v>
      </c>
      <c r="H19" s="158">
        <f t="shared" si="0"/>
        <v>0</v>
      </c>
      <c r="I19" s="157"/>
    </row>
    <row r="20" spans="1:9" s="10" customFormat="1" ht="21.95" customHeight="1" x14ac:dyDescent="0.2">
      <c r="A20" s="126"/>
      <c r="B20" s="106" t="s">
        <v>52</v>
      </c>
      <c r="C20" s="154">
        <f>Oktober!$Q$44</f>
        <v>0</v>
      </c>
      <c r="D20" s="154">
        <f>Oktober!$S$44</f>
        <v>0</v>
      </c>
      <c r="E20" s="155">
        <f>Oktober!$W$44</f>
        <v>0</v>
      </c>
      <c r="F20" s="154"/>
      <c r="G20" s="156">
        <f>Oktober!$AB$44</f>
        <v>0</v>
      </c>
      <c r="H20" s="158">
        <f t="shared" si="0"/>
        <v>0</v>
      </c>
      <c r="I20" s="157"/>
    </row>
    <row r="21" spans="1:9" s="10" customFormat="1" ht="21.95" customHeight="1" x14ac:dyDescent="0.2">
      <c r="A21" s="126"/>
      <c r="B21" s="106" t="s">
        <v>53</v>
      </c>
      <c r="C21" s="154">
        <f>November!$Q$44</f>
        <v>0</v>
      </c>
      <c r="D21" s="154">
        <f>November!$S$44</f>
        <v>0</v>
      </c>
      <c r="E21" s="155">
        <f>November!$W$44</f>
        <v>0</v>
      </c>
      <c r="F21" s="154"/>
      <c r="G21" s="156">
        <f>November!$AB$44</f>
        <v>0</v>
      </c>
      <c r="H21" s="158">
        <f t="shared" si="0"/>
        <v>0</v>
      </c>
      <c r="I21" s="157"/>
    </row>
    <row r="22" spans="1:9" s="10" customFormat="1" ht="21.95" customHeight="1" x14ac:dyDescent="0.2">
      <c r="A22" s="126"/>
      <c r="B22" s="106" t="s">
        <v>54</v>
      </c>
      <c r="C22" s="154">
        <f>Dezember!$Q$44</f>
        <v>0</v>
      </c>
      <c r="D22" s="154">
        <f>Dezember!$S$44</f>
        <v>0</v>
      </c>
      <c r="E22" s="155">
        <f>Dezember!$W$44</f>
        <v>0</v>
      </c>
      <c r="F22" s="154"/>
      <c r="G22" s="156">
        <f>Dezember!$AB$44</f>
        <v>0</v>
      </c>
      <c r="H22" s="158">
        <f t="shared" si="0"/>
        <v>0</v>
      </c>
      <c r="I22" s="157"/>
    </row>
    <row r="23" spans="1:9" s="10" customFormat="1" ht="8.4499999999999993" customHeight="1" x14ac:dyDescent="0.2">
      <c r="A23" s="126"/>
      <c r="B23" s="159"/>
      <c r="C23" s="159"/>
      <c r="D23" s="159"/>
      <c r="E23" s="160"/>
      <c r="F23" s="159"/>
      <c r="G23" s="159"/>
      <c r="H23" s="159"/>
      <c r="I23" s="106"/>
    </row>
    <row r="24" spans="1:9" s="10" customFormat="1" ht="20.100000000000001" customHeight="1" thickBot="1" x14ac:dyDescent="0.25">
      <c r="A24" s="148"/>
      <c r="B24" s="149" t="s">
        <v>20</v>
      </c>
      <c r="C24" s="161">
        <f>SUM(C11:C23)</f>
        <v>7.9</v>
      </c>
      <c r="D24" s="161">
        <f>SUM(D11:D23)</f>
        <v>0</v>
      </c>
      <c r="E24" s="162">
        <f>SUM(E11:E23)</f>
        <v>-7.9</v>
      </c>
      <c r="F24" s="149"/>
      <c r="G24" s="163">
        <f>SUM(G11:G23)</f>
        <v>0</v>
      </c>
      <c r="H24" s="150">
        <f>H22</f>
        <v>0</v>
      </c>
      <c r="I24" s="151"/>
    </row>
    <row r="25" spans="1:9" ht="13.5" thickTop="1" x14ac:dyDescent="0.2">
      <c r="A25" s="152"/>
      <c r="B25" s="152"/>
      <c r="C25" s="152"/>
      <c r="D25" s="152"/>
      <c r="E25" s="152"/>
      <c r="F25" s="152"/>
      <c r="G25" s="152"/>
      <c r="H25" s="152"/>
      <c r="I25" s="152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</sheetData>
  <sheetProtection algorithmName="SHA-512" hashValue="lZt26x+hq5GMTnaQtxdfVHD4cLwr6kDQJUGYSbUmZn17gqRCY3gE2S8zz+V1dp0/6ajha7+Y1AxLPbg/vFWxPA==" saltValue="1W4tlXnS993eSQjC6LIaDQ==" spinCount="100000" sheet="1" selectLockedCells="1"/>
  <printOptions horizontalCentered="1"/>
  <pageMargins left="0.78740157480314965" right="0.59055118110236227" top="0.59055118110236227" bottom="0.98425196850393704" header="0.35433070866141736" footer="0.51181102362204722"/>
  <pageSetup paperSize="9" orientation="portrait" horizontalDpi="4294967292" verticalDpi="300" r:id="rId1"/>
  <headerFooter alignWithMargins="0"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BE53"/>
  <sheetViews>
    <sheetView showGridLines="0" showRowColHeaders="0" showZeros="0" topLeftCell="B1" zoomScaleNormal="100" workbookViewId="0">
      <pane ySplit="12" topLeftCell="A13" activePane="bottomLeft" state="frozen"/>
      <selection activeCell="B13" sqref="B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4.285156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00"/>
      <c r="Q2" s="201" t="str">
        <f>Persönliche_Daten!F8&amp;" "&amp;Persönliche_Daten!F2</f>
        <v>Januar 2026</v>
      </c>
      <c r="R2" s="195"/>
      <c r="S2" s="196"/>
      <c r="T2" s="196"/>
      <c r="U2" s="196"/>
      <c r="V2" s="196"/>
      <c r="W2" s="196"/>
      <c r="X2" s="197"/>
      <c r="Y2" s="198"/>
      <c r="Z2" s="199"/>
      <c r="AA2" s="198"/>
      <c r="AB2" s="89"/>
      <c r="AC2" s="19"/>
      <c r="AD2" s="19"/>
      <c r="AE2" s="19"/>
      <c r="AF2" s="20"/>
      <c r="AG2" s="20"/>
      <c r="AS2" t="s">
        <v>82</v>
      </c>
      <c r="AT2" s="238" t="s">
        <v>83</v>
      </c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  <c r="AS5" t="s">
        <v>84</v>
      </c>
      <c r="AT5" s="238" t="s">
        <v>85</v>
      </c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  <c r="AS6" t="s">
        <v>86</v>
      </c>
      <c r="AT6" s="238" t="s">
        <v>87</v>
      </c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  <c r="AS7" t="s">
        <v>88</v>
      </c>
      <c r="AT7" s="238" t="s">
        <v>89</v>
      </c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Jahresübersicht!H11</f>
        <v>0</v>
      </c>
      <c r="P8" s="1"/>
      <c r="Q8" s="72" t="s">
        <v>22</v>
      </c>
      <c r="R8" s="144">
        <f>Persönliche_Daten!G8</f>
        <v>0</v>
      </c>
      <c r="S8" s="144">
        <f>Persönliche_Daten!H8</f>
        <v>0</v>
      </c>
      <c r="T8" s="144">
        <f>Persönliche_Daten!I8</f>
        <v>0</v>
      </c>
      <c r="U8" s="144">
        <f>Persönliche_Daten!J8</f>
        <v>0</v>
      </c>
      <c r="V8" s="144">
        <f>Persönliche_Daten!K8</f>
        <v>0</v>
      </c>
      <c r="W8" s="144">
        <f>Persönliche_Daten!L8</f>
        <v>0</v>
      </c>
      <c r="X8" s="145">
        <f>Persönliche_Daten!M8</f>
        <v>0</v>
      </c>
      <c r="Y8" s="26"/>
      <c r="Z8" s="113"/>
      <c r="AA8" s="26"/>
      <c r="AB8" s="92"/>
      <c r="AC8" s="26"/>
      <c r="AD8" s="26"/>
      <c r="AE8" s="26"/>
      <c r="AF8" s="25"/>
      <c r="AG8" s="26"/>
      <c r="AS8" t="s">
        <v>91</v>
      </c>
      <c r="AT8" s="238" t="s">
        <v>90</v>
      </c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36" t="s">
        <v>79</v>
      </c>
      <c r="AT11" s="236" t="s">
        <v>78</v>
      </c>
      <c r="AU11" s="121" t="s">
        <v>80</v>
      </c>
      <c r="AV11" s="237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0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</row>
    <row r="13" spans="2:48" s="10" customFormat="1" ht="15" customHeight="1" x14ac:dyDescent="0.2">
      <c r="B13" s="221">
        <f>Persönliche_Daten!N8</f>
        <v>46023</v>
      </c>
      <c r="C13" s="230">
        <f>WEEKDAY(B13)</f>
        <v>5</v>
      </c>
      <c r="D13" s="233">
        <f>Persönliche_Daten!N8</f>
        <v>46023</v>
      </c>
      <c r="E13" s="281" t="str">
        <f>IFERROR(VLOOKUP($D13,Feiertage!$A$4:$C$31,2,FALSE),"")</f>
        <v>x</v>
      </c>
      <c r="F13" s="78"/>
      <c r="G13" s="78"/>
      <c r="H13" s="79" t="str">
        <f>IFERROR(VLOOKUP($D13,Feiertage!$A$4:$C$31,3,FALSE),"")</f>
        <v>Neujahr</v>
      </c>
      <c r="I13" s="240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0</v>
      </c>
      <c r="AA13" s="9"/>
      <c r="AB13" s="96">
        <f>IF(F13="x",1,0)</f>
        <v>0</v>
      </c>
      <c r="AC13" s="9"/>
      <c r="AD13" s="9"/>
      <c r="AE13" s="9"/>
      <c r="AF13" s="300">
        <f>IF(B13=$R$7,$R$8,IF(B13=$S$7,$S$8,IF(B13=$T$7,$T$8,IF(B13=$U$7,$U$8,IF(B13=$V$7,$V$8,IF(B13=$W$7,$W$8,IF(B13=$X$7,$X$8,0)))))))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8" si="1">IF(B13="So",AND(E13="x",IF(J13&lt;10,L13,J13)))</f>
        <v>0</v>
      </c>
      <c r="AP13" s="215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AU13</f>
        <v>0</v>
      </c>
    </row>
    <row r="14" spans="2:48" s="10" customFormat="1" ht="15" customHeight="1" x14ac:dyDescent="0.2">
      <c r="B14" s="221">
        <f>B13+1</f>
        <v>46024</v>
      </c>
      <c r="C14" s="230">
        <f>WEEKDAY(B14)</f>
        <v>6</v>
      </c>
      <c r="D14" s="233">
        <f>D13+1</f>
        <v>46024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240"/>
      <c r="J14" s="213"/>
      <c r="K14" s="213"/>
      <c r="L14" s="80">
        <f t="shared" ref="L14:L43" si="2">AT14</f>
        <v>0</v>
      </c>
      <c r="M14" s="212"/>
      <c r="N14" s="80">
        <f t="shared" ref="N14:N43" si="3">IF(C14=1,L14,0)</f>
        <v>0</v>
      </c>
      <c r="O14" s="80">
        <f t="shared" ref="O14:O43" si="4">IF(AP14=FALSE,0,L14)</f>
        <v>0</v>
      </c>
      <c r="P14" s="5"/>
      <c r="Q14" s="327">
        <f t="shared" ref="Q14:Q40" si="5">IF(E14="o",3.95,IF(OR(E14&gt;" ",F14&gt;" ",G14&gt;" "),0,HLOOKUP(C14,$R$7:$X$8,2,FALSE)))</f>
        <v>0</v>
      </c>
      <c r="R14" s="328"/>
      <c r="S14" s="329">
        <f t="shared" ref="S14:S43" si="6">IF(F14&gt;" ",0,IF(G14&gt;" ",0,IF(L14&gt;0,L14,0)))</f>
        <v>0</v>
      </c>
      <c r="T14" s="330"/>
      <c r="U14" s="314">
        <f t="shared" ref="U14:U43" si="7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0</v>
      </c>
      <c r="AA14" s="9"/>
      <c r="AB14" s="96">
        <f t="shared" ref="AB14:AB43" si="8">IF(F14="x",1,0)</f>
        <v>0</v>
      </c>
      <c r="AC14" s="9"/>
      <c r="AD14" s="9"/>
      <c r="AE14" s="9"/>
      <c r="AF14" s="300">
        <f t="shared" ref="AF14:AF43" si="9">IF(B14=$R$7,$R$8,IF(B14=$S$7,$S$8,IF(B14=$T$7,$T$8,IF(B14=$U$7,$U$8,IF(B14=$V$7,$V$8,IF(B14=$W$7,$W$8,IF(B14=$X$7,$X$8,0)))))))</f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1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1">
        <f t="shared" ref="B15:B24" si="16">B14+1</f>
        <v>46025</v>
      </c>
      <c r="C15" s="230">
        <f t="shared" ref="C15:C40" si="17">WEEKDAY(B15)</f>
        <v>7</v>
      </c>
      <c r="D15" s="233">
        <f t="shared" ref="D15:D24" si="18">D14+1</f>
        <v>46025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240"/>
      <c r="J15" s="214"/>
      <c r="K15" s="214"/>
      <c r="L15" s="80">
        <f t="shared" si="2"/>
        <v>0</v>
      </c>
      <c r="M15" s="212"/>
      <c r="N15" s="80">
        <f t="shared" si="3"/>
        <v>0</v>
      </c>
      <c r="O15" s="80">
        <f t="shared" si="4"/>
        <v>0</v>
      </c>
      <c r="P15" s="4"/>
      <c r="Q15" s="327">
        <f t="shared" si="5"/>
        <v>0</v>
      </c>
      <c r="R15" s="328"/>
      <c r="S15" s="329">
        <f t="shared" si="6"/>
        <v>0</v>
      </c>
      <c r="T15" s="330"/>
      <c r="U15" s="314">
        <f t="shared" si="7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0</v>
      </c>
      <c r="AA15" s="9"/>
      <c r="AB15" s="96">
        <f t="shared" si="8"/>
        <v>0</v>
      </c>
      <c r="AC15" s="9"/>
      <c r="AD15" s="9"/>
      <c r="AE15" s="9"/>
      <c r="AF15" s="300">
        <f t="shared" si="9"/>
        <v>0</v>
      </c>
      <c r="AG15" s="300"/>
      <c r="AH15" s="28"/>
      <c r="AI15" s="28">
        <f t="shared" si="10"/>
        <v>0</v>
      </c>
      <c r="AO15" s="215" t="b">
        <f t="shared" si="1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1">
        <f t="shared" si="16"/>
        <v>46026</v>
      </c>
      <c r="C16" s="230">
        <f t="shared" si="17"/>
        <v>1</v>
      </c>
      <c r="D16" s="233">
        <f t="shared" si="18"/>
        <v>46026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239"/>
      <c r="J16" s="214"/>
      <c r="K16" s="214"/>
      <c r="L16" s="80">
        <f t="shared" si="2"/>
        <v>0</v>
      </c>
      <c r="M16" s="212"/>
      <c r="N16" s="80">
        <f t="shared" si="3"/>
        <v>0</v>
      </c>
      <c r="O16" s="80">
        <f t="shared" si="4"/>
        <v>0</v>
      </c>
      <c r="P16" s="4"/>
      <c r="Q16" s="327">
        <f t="shared" si="5"/>
        <v>0</v>
      </c>
      <c r="R16" s="328"/>
      <c r="S16" s="329">
        <f t="shared" si="6"/>
        <v>0</v>
      </c>
      <c r="T16" s="330"/>
      <c r="U16" s="314">
        <f t="shared" si="7"/>
        <v>0</v>
      </c>
      <c r="V16" s="316"/>
      <c r="W16" s="314">
        <f t="shared" si="19"/>
        <v>0</v>
      </c>
      <c r="X16" s="315"/>
      <c r="Y16" s="9"/>
      <c r="Z16" s="115">
        <f t="shared" si="20"/>
        <v>0</v>
      </c>
      <c r="AA16" s="9"/>
      <c r="AB16" s="96">
        <f t="shared" si="8"/>
        <v>0</v>
      </c>
      <c r="AC16" s="9"/>
      <c r="AD16" s="9"/>
      <c r="AE16" s="9"/>
      <c r="AF16" s="300">
        <f t="shared" si="9"/>
        <v>0</v>
      </c>
      <c r="AG16" s="300"/>
      <c r="AH16" s="28"/>
      <c r="AI16" s="28">
        <f t="shared" si="10"/>
        <v>0</v>
      </c>
      <c r="AO16" s="215" t="b">
        <f t="shared" si="1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57" s="10" customFormat="1" ht="15" customHeight="1" x14ac:dyDescent="0.2">
      <c r="B17" s="221">
        <f t="shared" si="16"/>
        <v>46027</v>
      </c>
      <c r="C17" s="230">
        <f t="shared" si="17"/>
        <v>2</v>
      </c>
      <c r="D17" s="233">
        <f t="shared" si="18"/>
        <v>46027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239"/>
      <c r="J17" s="214"/>
      <c r="K17" s="214"/>
      <c r="L17" s="80">
        <f t="shared" si="2"/>
        <v>0</v>
      </c>
      <c r="M17" s="212"/>
      <c r="N17" s="80">
        <f t="shared" si="3"/>
        <v>0</v>
      </c>
      <c r="O17" s="80">
        <f t="shared" si="4"/>
        <v>0</v>
      </c>
      <c r="P17" s="4"/>
      <c r="Q17" s="327">
        <f t="shared" si="5"/>
        <v>0</v>
      </c>
      <c r="R17" s="328"/>
      <c r="S17" s="329">
        <f t="shared" si="6"/>
        <v>0</v>
      </c>
      <c r="T17" s="330"/>
      <c r="U17" s="314">
        <f t="shared" si="7"/>
        <v>0</v>
      </c>
      <c r="V17" s="316"/>
      <c r="W17" s="314">
        <f t="shared" si="19"/>
        <v>0</v>
      </c>
      <c r="X17" s="315"/>
      <c r="Y17" s="9"/>
      <c r="Z17" s="115">
        <f t="shared" si="20"/>
        <v>0</v>
      </c>
      <c r="AA17" s="9"/>
      <c r="AB17" s="96">
        <f t="shared" si="8"/>
        <v>0</v>
      </c>
      <c r="AC17" s="9"/>
      <c r="AD17" s="9"/>
      <c r="AE17" s="9"/>
      <c r="AF17" s="300">
        <f t="shared" si="9"/>
        <v>0</v>
      </c>
      <c r="AG17" s="300"/>
      <c r="AH17" s="28"/>
      <c r="AI17" s="28">
        <f t="shared" si="10"/>
        <v>0</v>
      </c>
      <c r="AO17" s="215" t="b">
        <f>IF(WEEKDAY(B17=1),AND(E17="x",IF(J17&lt;10,L17,J17)))</f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57" s="10" customFormat="1" ht="15" customHeight="1" x14ac:dyDescent="0.2">
      <c r="B18" s="221">
        <f t="shared" si="16"/>
        <v>46028</v>
      </c>
      <c r="C18" s="230">
        <f t="shared" si="17"/>
        <v>3</v>
      </c>
      <c r="D18" s="233">
        <f t="shared" si="18"/>
        <v>46028</v>
      </c>
      <c r="E18" s="281" t="str">
        <f>IFERROR(VLOOKUP($D18,Feiertage!$A$4:$C$31,2,FALSE),"")</f>
        <v>x</v>
      </c>
      <c r="F18" s="78"/>
      <c r="G18" s="78"/>
      <c r="H18" s="79" t="str">
        <f>IFERROR(VLOOKUP($D18,Feiertage!$A$4:$C$31,3,FALSE),"")</f>
        <v>Hl 3. Könige</v>
      </c>
      <c r="I18" s="239"/>
      <c r="J18" s="214"/>
      <c r="K18" s="214"/>
      <c r="L18" s="80">
        <f t="shared" si="2"/>
        <v>0</v>
      </c>
      <c r="M18" s="212"/>
      <c r="N18" s="80">
        <f t="shared" si="3"/>
        <v>0</v>
      </c>
      <c r="O18" s="80">
        <f t="shared" si="4"/>
        <v>0</v>
      </c>
      <c r="P18" s="4"/>
      <c r="Q18" s="327">
        <f t="shared" si="5"/>
        <v>0</v>
      </c>
      <c r="R18" s="328"/>
      <c r="S18" s="329">
        <f t="shared" si="6"/>
        <v>0</v>
      </c>
      <c r="T18" s="330"/>
      <c r="U18" s="314">
        <f t="shared" si="7"/>
        <v>0</v>
      </c>
      <c r="V18" s="316"/>
      <c r="W18" s="314">
        <f t="shared" si="19"/>
        <v>0</v>
      </c>
      <c r="X18" s="315"/>
      <c r="Y18" s="9"/>
      <c r="Z18" s="115">
        <f t="shared" si="20"/>
        <v>0</v>
      </c>
      <c r="AA18" s="9"/>
      <c r="AB18" s="96">
        <f t="shared" si="8"/>
        <v>0</v>
      </c>
      <c r="AC18" s="9"/>
      <c r="AD18" s="9"/>
      <c r="AE18" s="9"/>
      <c r="AF18" s="300">
        <f t="shared" si="9"/>
        <v>0</v>
      </c>
      <c r="AG18" s="300"/>
      <c r="AH18" s="28"/>
      <c r="AI18" s="28">
        <f t="shared" si="10"/>
        <v>0</v>
      </c>
      <c r="AO18" s="215" t="b">
        <f t="shared" si="1"/>
        <v>0</v>
      </c>
      <c r="AP18" s="215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57" s="10" customFormat="1" ht="15" customHeight="1" x14ac:dyDescent="0.2">
      <c r="B19" s="221">
        <f t="shared" si="16"/>
        <v>46029</v>
      </c>
      <c r="C19" s="230">
        <f t="shared" si="17"/>
        <v>4</v>
      </c>
      <c r="D19" s="233">
        <f t="shared" si="18"/>
        <v>46029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239"/>
      <c r="J19" s="211"/>
      <c r="K19" s="211"/>
      <c r="L19" s="80">
        <f t="shared" si="2"/>
        <v>0</v>
      </c>
      <c r="M19" s="212"/>
      <c r="N19" s="80">
        <f t="shared" si="3"/>
        <v>0</v>
      </c>
      <c r="O19" s="80">
        <f t="shared" si="4"/>
        <v>0</v>
      </c>
      <c r="P19" s="4"/>
      <c r="Q19" s="327">
        <f t="shared" si="5"/>
        <v>0</v>
      </c>
      <c r="R19" s="328"/>
      <c r="S19" s="329">
        <f t="shared" si="6"/>
        <v>0</v>
      </c>
      <c r="T19" s="330"/>
      <c r="U19" s="314">
        <f t="shared" si="7"/>
        <v>0</v>
      </c>
      <c r="V19" s="316"/>
      <c r="W19" s="314">
        <f t="shared" si="19"/>
        <v>0</v>
      </c>
      <c r="X19" s="315"/>
      <c r="Y19" s="9"/>
      <c r="Z19" s="115">
        <f t="shared" si="20"/>
        <v>0</v>
      </c>
      <c r="AA19" s="9"/>
      <c r="AB19" s="96">
        <f t="shared" si="8"/>
        <v>0</v>
      </c>
      <c r="AC19" s="9"/>
      <c r="AD19" s="9"/>
      <c r="AE19" s="9"/>
      <c r="AF19" s="300">
        <f t="shared" si="9"/>
        <v>0</v>
      </c>
      <c r="AG19" s="300"/>
      <c r="AI19" s="28">
        <f t="shared" si="10"/>
        <v>0</v>
      </c>
      <c r="AO19" s="215" t="b">
        <f>IF(B19="So",IF(J19&lt;10,L19,J19))</f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  <c r="BE19" s="218"/>
    </row>
    <row r="20" spans="2:57" s="10" customFormat="1" ht="15" customHeight="1" x14ac:dyDescent="0.2">
      <c r="B20" s="221">
        <f t="shared" si="16"/>
        <v>46030</v>
      </c>
      <c r="C20" s="230">
        <f t="shared" si="17"/>
        <v>5</v>
      </c>
      <c r="D20" s="233">
        <f t="shared" si="18"/>
        <v>46030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239"/>
      <c r="J20" s="211"/>
      <c r="K20" s="211"/>
      <c r="L20" s="80">
        <f t="shared" si="2"/>
        <v>0</v>
      </c>
      <c r="M20" s="212"/>
      <c r="N20" s="80">
        <f t="shared" si="3"/>
        <v>0</v>
      </c>
      <c r="O20" s="80">
        <f t="shared" si="4"/>
        <v>0</v>
      </c>
      <c r="P20" s="4"/>
      <c r="Q20" s="327">
        <f t="shared" si="5"/>
        <v>0</v>
      </c>
      <c r="R20" s="328"/>
      <c r="S20" s="329">
        <f t="shared" si="6"/>
        <v>0</v>
      </c>
      <c r="T20" s="330"/>
      <c r="U20" s="314">
        <f t="shared" si="7"/>
        <v>0</v>
      </c>
      <c r="V20" s="316"/>
      <c r="W20" s="314">
        <f t="shared" si="19"/>
        <v>0</v>
      </c>
      <c r="X20" s="315"/>
      <c r="Y20" s="9"/>
      <c r="Z20" s="115">
        <f t="shared" si="20"/>
        <v>0</v>
      </c>
      <c r="AA20" s="9"/>
      <c r="AB20" s="96">
        <f t="shared" si="8"/>
        <v>0</v>
      </c>
      <c r="AC20" s="9"/>
      <c r="AD20" s="9"/>
      <c r="AE20" s="9"/>
      <c r="AF20" s="300">
        <f t="shared" si="9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57" s="10" customFormat="1" ht="15" customHeight="1" x14ac:dyDescent="0.2">
      <c r="B21" s="221">
        <f t="shared" si="16"/>
        <v>46031</v>
      </c>
      <c r="C21" s="230">
        <f t="shared" si="17"/>
        <v>6</v>
      </c>
      <c r="D21" s="233">
        <f t="shared" si="18"/>
        <v>46031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239"/>
      <c r="J21" s="213"/>
      <c r="K21" s="213"/>
      <c r="L21" s="80">
        <f t="shared" si="2"/>
        <v>0</v>
      </c>
      <c r="M21" s="212"/>
      <c r="N21" s="80">
        <f t="shared" si="3"/>
        <v>0</v>
      </c>
      <c r="O21" s="80">
        <f t="shared" si="4"/>
        <v>0</v>
      </c>
      <c r="P21" s="4"/>
      <c r="Q21" s="327">
        <f t="shared" si="5"/>
        <v>0</v>
      </c>
      <c r="R21" s="328"/>
      <c r="S21" s="329">
        <f t="shared" si="6"/>
        <v>0</v>
      </c>
      <c r="T21" s="330"/>
      <c r="U21" s="314">
        <f t="shared" si="7"/>
        <v>0</v>
      </c>
      <c r="V21" s="316"/>
      <c r="W21" s="314">
        <f t="shared" si="19"/>
        <v>0</v>
      </c>
      <c r="X21" s="315"/>
      <c r="Y21" s="9"/>
      <c r="Z21" s="115">
        <f t="shared" si="20"/>
        <v>0</v>
      </c>
      <c r="AA21" s="9"/>
      <c r="AB21" s="96">
        <f t="shared" si="8"/>
        <v>0</v>
      </c>
      <c r="AC21" s="9"/>
      <c r="AD21" s="9"/>
      <c r="AE21" s="9"/>
      <c r="AF21" s="300">
        <f t="shared" si="9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57" s="10" customFormat="1" ht="15" customHeight="1" x14ac:dyDescent="0.2">
      <c r="B22" s="221">
        <f t="shared" si="16"/>
        <v>46032</v>
      </c>
      <c r="C22" s="230">
        <f t="shared" si="17"/>
        <v>7</v>
      </c>
      <c r="D22" s="233">
        <f t="shared" si="18"/>
        <v>46032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239"/>
      <c r="J22" s="214"/>
      <c r="K22" s="214"/>
      <c r="L22" s="80">
        <f t="shared" si="2"/>
        <v>0</v>
      </c>
      <c r="M22" s="212"/>
      <c r="N22" s="80">
        <f t="shared" si="3"/>
        <v>0</v>
      </c>
      <c r="O22" s="80">
        <f t="shared" si="4"/>
        <v>0</v>
      </c>
      <c r="P22" s="4"/>
      <c r="Q22" s="327">
        <f t="shared" si="5"/>
        <v>0</v>
      </c>
      <c r="R22" s="328"/>
      <c r="S22" s="329">
        <f t="shared" si="6"/>
        <v>0</v>
      </c>
      <c r="T22" s="330"/>
      <c r="U22" s="314">
        <f t="shared" si="7"/>
        <v>0</v>
      </c>
      <c r="V22" s="316"/>
      <c r="W22" s="314">
        <f t="shared" si="19"/>
        <v>0</v>
      </c>
      <c r="X22" s="315"/>
      <c r="Y22" s="9"/>
      <c r="Z22" s="115">
        <f t="shared" si="20"/>
        <v>0</v>
      </c>
      <c r="AA22" s="9"/>
      <c r="AB22" s="96">
        <f t="shared" si="8"/>
        <v>0</v>
      </c>
      <c r="AC22" s="9"/>
      <c r="AD22" s="9"/>
      <c r="AE22" s="9"/>
      <c r="AF22" s="300">
        <f t="shared" si="9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57" s="10" customFormat="1" ht="15" customHeight="1" x14ac:dyDescent="0.2">
      <c r="B23" s="221">
        <f t="shared" si="16"/>
        <v>46033</v>
      </c>
      <c r="C23" s="230">
        <f t="shared" si="17"/>
        <v>1</v>
      </c>
      <c r="D23" s="233">
        <f t="shared" si="18"/>
        <v>46033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239"/>
      <c r="J23" s="214"/>
      <c r="K23" s="214"/>
      <c r="L23" s="80">
        <f t="shared" si="2"/>
        <v>0</v>
      </c>
      <c r="M23" s="212"/>
      <c r="N23" s="80">
        <f t="shared" si="3"/>
        <v>0</v>
      </c>
      <c r="O23" s="80">
        <f t="shared" si="4"/>
        <v>0</v>
      </c>
      <c r="P23" s="4"/>
      <c r="Q23" s="327">
        <f t="shared" si="5"/>
        <v>0</v>
      </c>
      <c r="R23" s="328"/>
      <c r="S23" s="329">
        <f t="shared" si="6"/>
        <v>0</v>
      </c>
      <c r="T23" s="330"/>
      <c r="U23" s="314">
        <f t="shared" si="7"/>
        <v>0</v>
      </c>
      <c r="V23" s="316"/>
      <c r="W23" s="314">
        <f t="shared" si="19"/>
        <v>0</v>
      </c>
      <c r="X23" s="315"/>
      <c r="Y23" s="9"/>
      <c r="Z23" s="115">
        <f t="shared" si="20"/>
        <v>0</v>
      </c>
      <c r="AA23" s="9"/>
      <c r="AB23" s="96">
        <f t="shared" si="8"/>
        <v>0</v>
      </c>
      <c r="AC23" s="9"/>
      <c r="AD23" s="9"/>
      <c r="AE23" s="9"/>
      <c r="AF23" s="300">
        <f t="shared" si="9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57" s="10" customFormat="1" ht="15" customHeight="1" x14ac:dyDescent="0.2">
      <c r="B24" s="221">
        <f t="shared" si="16"/>
        <v>46034</v>
      </c>
      <c r="C24" s="230">
        <f t="shared" si="17"/>
        <v>2</v>
      </c>
      <c r="D24" s="233">
        <f t="shared" si="18"/>
        <v>46034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239"/>
      <c r="J24" s="214"/>
      <c r="K24" s="214"/>
      <c r="L24" s="80">
        <f t="shared" si="2"/>
        <v>0</v>
      </c>
      <c r="M24" s="212"/>
      <c r="N24" s="80">
        <f t="shared" si="3"/>
        <v>0</v>
      </c>
      <c r="O24" s="80">
        <f t="shared" si="4"/>
        <v>0</v>
      </c>
      <c r="P24" s="4"/>
      <c r="Q24" s="327">
        <f t="shared" si="5"/>
        <v>0</v>
      </c>
      <c r="R24" s="328"/>
      <c r="S24" s="329">
        <f t="shared" si="6"/>
        <v>0</v>
      </c>
      <c r="T24" s="330"/>
      <c r="U24" s="314">
        <f t="shared" si="7"/>
        <v>0</v>
      </c>
      <c r="V24" s="316"/>
      <c r="W24" s="314">
        <f t="shared" si="19"/>
        <v>0</v>
      </c>
      <c r="X24" s="315"/>
      <c r="Y24" s="9"/>
      <c r="Z24" s="115">
        <f t="shared" si="20"/>
        <v>0</v>
      </c>
      <c r="AA24" s="9"/>
      <c r="AB24" s="96">
        <f t="shared" si="8"/>
        <v>0</v>
      </c>
      <c r="AC24" s="9"/>
      <c r="AD24" s="9"/>
      <c r="AE24" s="9"/>
      <c r="AF24" s="300">
        <f t="shared" si="9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57" s="10" customFormat="1" ht="15" customHeight="1" x14ac:dyDescent="0.2">
      <c r="B25" s="221">
        <f t="shared" ref="B25:B40" si="23">B24+1</f>
        <v>46035</v>
      </c>
      <c r="C25" s="230">
        <f t="shared" si="17"/>
        <v>3</v>
      </c>
      <c r="D25" s="233">
        <f t="shared" ref="D25:D40" si="24">D24+1</f>
        <v>46035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239"/>
      <c r="J25" s="213"/>
      <c r="K25" s="213"/>
      <c r="L25" s="80">
        <f t="shared" si="2"/>
        <v>0</v>
      </c>
      <c r="M25" s="212"/>
      <c r="N25" s="80">
        <f t="shared" si="3"/>
        <v>0</v>
      </c>
      <c r="O25" s="80">
        <f t="shared" si="4"/>
        <v>0</v>
      </c>
      <c r="P25" s="4"/>
      <c r="Q25" s="327">
        <f t="shared" si="5"/>
        <v>0</v>
      </c>
      <c r="R25" s="328"/>
      <c r="S25" s="329">
        <f t="shared" si="6"/>
        <v>0</v>
      </c>
      <c r="T25" s="330"/>
      <c r="U25" s="314">
        <f t="shared" si="7"/>
        <v>0</v>
      </c>
      <c r="V25" s="316"/>
      <c r="W25" s="314">
        <f t="shared" si="19"/>
        <v>0</v>
      </c>
      <c r="X25" s="315"/>
      <c r="Y25" s="9"/>
      <c r="Z25" s="115">
        <f t="shared" si="20"/>
        <v>0</v>
      </c>
      <c r="AA25" s="9"/>
      <c r="AB25" s="96">
        <f t="shared" si="8"/>
        <v>0</v>
      </c>
      <c r="AC25" s="9"/>
      <c r="AD25" s="9"/>
      <c r="AE25" s="9"/>
      <c r="AF25" s="300">
        <f t="shared" si="9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57" s="10" customFormat="1" ht="15" customHeight="1" x14ac:dyDescent="0.2">
      <c r="B26" s="221">
        <f t="shared" si="23"/>
        <v>46036</v>
      </c>
      <c r="C26" s="230">
        <f t="shared" si="17"/>
        <v>4</v>
      </c>
      <c r="D26" s="233">
        <f t="shared" si="24"/>
        <v>46036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239"/>
      <c r="J26" s="211"/>
      <c r="K26" s="211"/>
      <c r="L26" s="80">
        <f t="shared" si="2"/>
        <v>0</v>
      </c>
      <c r="M26" s="212"/>
      <c r="N26" s="80">
        <f t="shared" si="3"/>
        <v>0</v>
      </c>
      <c r="O26" s="80">
        <f t="shared" si="4"/>
        <v>0</v>
      </c>
      <c r="P26" s="4"/>
      <c r="Q26" s="327">
        <f t="shared" si="5"/>
        <v>0</v>
      </c>
      <c r="R26" s="328"/>
      <c r="S26" s="329">
        <f t="shared" si="6"/>
        <v>0</v>
      </c>
      <c r="T26" s="330"/>
      <c r="U26" s="314">
        <f t="shared" si="7"/>
        <v>0</v>
      </c>
      <c r="V26" s="316"/>
      <c r="W26" s="314">
        <f t="shared" si="19"/>
        <v>0</v>
      </c>
      <c r="X26" s="315"/>
      <c r="Y26" s="9"/>
      <c r="Z26" s="115">
        <f t="shared" si="20"/>
        <v>0</v>
      </c>
      <c r="AA26" s="9"/>
      <c r="AB26" s="96">
        <f t="shared" si="8"/>
        <v>0</v>
      </c>
      <c r="AC26" s="9"/>
      <c r="AD26" s="9"/>
      <c r="AE26" s="9"/>
      <c r="AF26" s="300">
        <f t="shared" si="9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57" s="10" customFormat="1" ht="15" customHeight="1" x14ac:dyDescent="0.2">
      <c r="B27" s="221">
        <f t="shared" si="23"/>
        <v>46037</v>
      </c>
      <c r="C27" s="230">
        <f t="shared" si="17"/>
        <v>5</v>
      </c>
      <c r="D27" s="233">
        <f t="shared" si="24"/>
        <v>46037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239"/>
      <c r="J27" s="211"/>
      <c r="K27" s="211"/>
      <c r="L27" s="80">
        <f t="shared" si="2"/>
        <v>0</v>
      </c>
      <c r="M27" s="212"/>
      <c r="N27" s="80">
        <f t="shared" si="3"/>
        <v>0</v>
      </c>
      <c r="O27" s="80">
        <f t="shared" si="4"/>
        <v>0</v>
      </c>
      <c r="P27" s="4"/>
      <c r="Q27" s="327">
        <f t="shared" si="5"/>
        <v>0</v>
      </c>
      <c r="R27" s="328"/>
      <c r="S27" s="329">
        <f t="shared" si="6"/>
        <v>0</v>
      </c>
      <c r="T27" s="330"/>
      <c r="U27" s="314">
        <f t="shared" si="7"/>
        <v>0</v>
      </c>
      <c r="V27" s="316"/>
      <c r="W27" s="314">
        <f t="shared" si="19"/>
        <v>0</v>
      </c>
      <c r="X27" s="315"/>
      <c r="Y27" s="9"/>
      <c r="Z27" s="115">
        <f t="shared" si="20"/>
        <v>0</v>
      </c>
      <c r="AA27" s="9"/>
      <c r="AB27" s="96">
        <f t="shared" si="8"/>
        <v>0</v>
      </c>
      <c r="AC27" s="9"/>
      <c r="AD27" s="9"/>
      <c r="AE27" s="9"/>
      <c r="AF27" s="300">
        <f t="shared" si="9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57" s="10" customFormat="1" ht="15" customHeight="1" x14ac:dyDescent="0.2">
      <c r="B28" s="221">
        <f t="shared" si="23"/>
        <v>46038</v>
      </c>
      <c r="C28" s="230">
        <f t="shared" si="17"/>
        <v>6</v>
      </c>
      <c r="D28" s="233">
        <f t="shared" si="24"/>
        <v>46038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239"/>
      <c r="J28" s="213"/>
      <c r="K28" s="213"/>
      <c r="L28" s="80">
        <f t="shared" si="2"/>
        <v>0</v>
      </c>
      <c r="M28" s="212"/>
      <c r="N28" s="80">
        <f t="shared" si="3"/>
        <v>0</v>
      </c>
      <c r="O28" s="80">
        <f t="shared" si="4"/>
        <v>0</v>
      </c>
      <c r="P28" s="4"/>
      <c r="Q28" s="327">
        <f t="shared" si="5"/>
        <v>0</v>
      </c>
      <c r="R28" s="328"/>
      <c r="S28" s="329">
        <f t="shared" si="6"/>
        <v>0</v>
      </c>
      <c r="T28" s="330"/>
      <c r="U28" s="314">
        <f t="shared" si="7"/>
        <v>0</v>
      </c>
      <c r="V28" s="316"/>
      <c r="W28" s="314">
        <f t="shared" si="19"/>
        <v>0</v>
      </c>
      <c r="X28" s="315"/>
      <c r="Y28" s="9"/>
      <c r="Z28" s="115">
        <f t="shared" si="20"/>
        <v>0</v>
      </c>
      <c r="AA28" s="9"/>
      <c r="AB28" s="96">
        <f t="shared" si="8"/>
        <v>0</v>
      </c>
      <c r="AC28" s="9"/>
      <c r="AD28" s="9"/>
      <c r="AE28" s="9"/>
      <c r="AF28" s="300">
        <f t="shared" si="9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57" s="10" customFormat="1" ht="15" customHeight="1" x14ac:dyDescent="0.2">
      <c r="B29" s="221">
        <f t="shared" si="23"/>
        <v>46039</v>
      </c>
      <c r="C29" s="230">
        <f t="shared" si="17"/>
        <v>7</v>
      </c>
      <c r="D29" s="233">
        <f t="shared" si="24"/>
        <v>46039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239"/>
      <c r="J29" s="214"/>
      <c r="K29" s="214"/>
      <c r="L29" s="80">
        <f t="shared" si="2"/>
        <v>0</v>
      </c>
      <c r="M29" s="212"/>
      <c r="N29" s="80">
        <f t="shared" si="3"/>
        <v>0</v>
      </c>
      <c r="O29" s="80">
        <f t="shared" si="4"/>
        <v>0</v>
      </c>
      <c r="P29" s="4"/>
      <c r="Q29" s="327">
        <f t="shared" si="5"/>
        <v>0</v>
      </c>
      <c r="R29" s="328"/>
      <c r="S29" s="329">
        <f t="shared" si="6"/>
        <v>0</v>
      </c>
      <c r="T29" s="330"/>
      <c r="U29" s="314">
        <f t="shared" si="7"/>
        <v>0</v>
      </c>
      <c r="V29" s="316"/>
      <c r="W29" s="314">
        <f t="shared" si="19"/>
        <v>0</v>
      </c>
      <c r="X29" s="315"/>
      <c r="Y29" s="9"/>
      <c r="Z29" s="115">
        <f t="shared" si="20"/>
        <v>0</v>
      </c>
      <c r="AA29" s="9"/>
      <c r="AB29" s="96">
        <f t="shared" si="8"/>
        <v>0</v>
      </c>
      <c r="AC29" s="9"/>
      <c r="AD29" s="9"/>
      <c r="AE29" s="9"/>
      <c r="AF29" s="300">
        <f t="shared" si="9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57" s="10" customFormat="1" ht="15" customHeight="1" x14ac:dyDescent="0.2">
      <c r="B30" s="221">
        <f t="shared" si="23"/>
        <v>46040</v>
      </c>
      <c r="C30" s="230">
        <f t="shared" si="17"/>
        <v>1</v>
      </c>
      <c r="D30" s="233">
        <f t="shared" si="24"/>
        <v>46040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239"/>
      <c r="J30" s="214"/>
      <c r="K30" s="214"/>
      <c r="L30" s="80">
        <f t="shared" si="2"/>
        <v>0</v>
      </c>
      <c r="M30" s="212"/>
      <c r="N30" s="80">
        <f t="shared" si="3"/>
        <v>0</v>
      </c>
      <c r="O30" s="80">
        <f t="shared" si="4"/>
        <v>0</v>
      </c>
      <c r="P30" s="4"/>
      <c r="Q30" s="327">
        <f t="shared" si="5"/>
        <v>0</v>
      </c>
      <c r="R30" s="328"/>
      <c r="S30" s="329">
        <f t="shared" si="6"/>
        <v>0</v>
      </c>
      <c r="T30" s="330"/>
      <c r="U30" s="314">
        <f t="shared" si="7"/>
        <v>0</v>
      </c>
      <c r="V30" s="316"/>
      <c r="W30" s="314">
        <f t="shared" si="19"/>
        <v>0</v>
      </c>
      <c r="X30" s="315"/>
      <c r="Y30" s="9"/>
      <c r="Z30" s="115">
        <f t="shared" si="20"/>
        <v>0</v>
      </c>
      <c r="AA30" s="9"/>
      <c r="AB30" s="96">
        <f t="shared" si="8"/>
        <v>0</v>
      </c>
      <c r="AC30" s="9"/>
      <c r="AD30" s="9"/>
      <c r="AE30" s="9"/>
      <c r="AF30" s="300">
        <f t="shared" si="9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57" s="10" customFormat="1" ht="15" customHeight="1" x14ac:dyDescent="0.2">
      <c r="B31" s="221">
        <f t="shared" si="23"/>
        <v>46041</v>
      </c>
      <c r="C31" s="230">
        <f t="shared" si="17"/>
        <v>2</v>
      </c>
      <c r="D31" s="233">
        <f t="shared" si="24"/>
        <v>46041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239"/>
      <c r="J31" s="214"/>
      <c r="K31" s="214"/>
      <c r="L31" s="80">
        <f t="shared" si="2"/>
        <v>0</v>
      </c>
      <c r="M31" s="212"/>
      <c r="N31" s="80">
        <f t="shared" si="3"/>
        <v>0</v>
      </c>
      <c r="O31" s="80">
        <f t="shared" si="4"/>
        <v>0</v>
      </c>
      <c r="P31" s="4"/>
      <c r="Q31" s="327">
        <f t="shared" si="5"/>
        <v>0</v>
      </c>
      <c r="R31" s="328"/>
      <c r="S31" s="329">
        <f t="shared" si="6"/>
        <v>0</v>
      </c>
      <c r="T31" s="330"/>
      <c r="U31" s="314">
        <f t="shared" si="7"/>
        <v>0</v>
      </c>
      <c r="V31" s="316"/>
      <c r="W31" s="314">
        <f t="shared" si="19"/>
        <v>0</v>
      </c>
      <c r="X31" s="315"/>
      <c r="Y31" s="9"/>
      <c r="Z31" s="115">
        <f t="shared" si="20"/>
        <v>0</v>
      </c>
      <c r="AA31" s="9"/>
      <c r="AB31" s="96">
        <f t="shared" si="8"/>
        <v>0</v>
      </c>
      <c r="AC31" s="9"/>
      <c r="AD31" s="9"/>
      <c r="AE31" s="9"/>
      <c r="AF31" s="300">
        <f t="shared" si="9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57" s="10" customFormat="1" ht="15" customHeight="1" x14ac:dyDescent="0.2">
      <c r="B32" s="221">
        <f t="shared" si="23"/>
        <v>46042</v>
      </c>
      <c r="C32" s="230">
        <f t="shared" si="17"/>
        <v>3</v>
      </c>
      <c r="D32" s="233">
        <f t="shared" si="24"/>
        <v>46042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239"/>
      <c r="J32" s="214"/>
      <c r="K32" s="214"/>
      <c r="L32" s="80">
        <f t="shared" si="2"/>
        <v>0</v>
      </c>
      <c r="M32" s="212"/>
      <c r="N32" s="80">
        <f t="shared" si="3"/>
        <v>0</v>
      </c>
      <c r="O32" s="80">
        <f t="shared" si="4"/>
        <v>0</v>
      </c>
      <c r="P32" s="4"/>
      <c r="Q32" s="327">
        <f t="shared" si="5"/>
        <v>0</v>
      </c>
      <c r="R32" s="328"/>
      <c r="S32" s="329">
        <f t="shared" si="6"/>
        <v>0</v>
      </c>
      <c r="T32" s="330"/>
      <c r="U32" s="314">
        <f t="shared" si="7"/>
        <v>0</v>
      </c>
      <c r="V32" s="316"/>
      <c r="W32" s="314">
        <f t="shared" si="19"/>
        <v>0</v>
      </c>
      <c r="X32" s="315"/>
      <c r="Y32" s="9"/>
      <c r="Z32" s="115">
        <f t="shared" si="20"/>
        <v>0</v>
      </c>
      <c r="AA32" s="9"/>
      <c r="AB32" s="96">
        <f t="shared" si="8"/>
        <v>0</v>
      </c>
      <c r="AC32" s="9"/>
      <c r="AD32" s="9"/>
      <c r="AE32" s="9"/>
      <c r="AF32" s="300">
        <f t="shared" si="9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1">
        <f t="shared" si="23"/>
        <v>46043</v>
      </c>
      <c r="C33" s="230">
        <f t="shared" si="17"/>
        <v>4</v>
      </c>
      <c r="D33" s="233">
        <f t="shared" si="24"/>
        <v>46043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239"/>
      <c r="J33" s="211"/>
      <c r="K33" s="211"/>
      <c r="L33" s="80">
        <f t="shared" si="2"/>
        <v>0</v>
      </c>
      <c r="M33" s="212"/>
      <c r="N33" s="80">
        <f t="shared" si="3"/>
        <v>0</v>
      </c>
      <c r="O33" s="80">
        <f t="shared" si="4"/>
        <v>0</v>
      </c>
      <c r="P33" s="4"/>
      <c r="Q33" s="327">
        <f t="shared" si="5"/>
        <v>0</v>
      </c>
      <c r="R33" s="328"/>
      <c r="S33" s="329">
        <f t="shared" si="6"/>
        <v>0</v>
      </c>
      <c r="T33" s="330"/>
      <c r="U33" s="314">
        <f t="shared" si="7"/>
        <v>0</v>
      </c>
      <c r="V33" s="316"/>
      <c r="W33" s="314">
        <f t="shared" si="19"/>
        <v>0</v>
      </c>
      <c r="X33" s="315"/>
      <c r="Y33" s="9"/>
      <c r="Z33" s="115">
        <f t="shared" si="20"/>
        <v>0</v>
      </c>
      <c r="AA33" s="9"/>
      <c r="AB33" s="96">
        <f t="shared" si="8"/>
        <v>0</v>
      </c>
      <c r="AC33" s="9"/>
      <c r="AD33" s="9"/>
      <c r="AE33" s="9"/>
      <c r="AF33" s="300">
        <f t="shared" si="9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1">
        <f t="shared" si="23"/>
        <v>46044</v>
      </c>
      <c r="C34" s="230">
        <f t="shared" si="17"/>
        <v>5</v>
      </c>
      <c r="D34" s="233">
        <f t="shared" si="24"/>
        <v>46044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239"/>
      <c r="J34" s="211"/>
      <c r="K34" s="211"/>
      <c r="L34" s="80">
        <f t="shared" si="2"/>
        <v>0</v>
      </c>
      <c r="M34" s="212"/>
      <c r="N34" s="80">
        <f t="shared" si="3"/>
        <v>0</v>
      </c>
      <c r="O34" s="80">
        <f t="shared" si="4"/>
        <v>0</v>
      </c>
      <c r="P34" s="4"/>
      <c r="Q34" s="327">
        <f t="shared" si="5"/>
        <v>0</v>
      </c>
      <c r="R34" s="328"/>
      <c r="S34" s="329">
        <f t="shared" si="6"/>
        <v>0</v>
      </c>
      <c r="T34" s="330"/>
      <c r="U34" s="314">
        <f t="shared" si="7"/>
        <v>0</v>
      </c>
      <c r="V34" s="316"/>
      <c r="W34" s="314">
        <f t="shared" si="19"/>
        <v>0</v>
      </c>
      <c r="X34" s="315"/>
      <c r="Y34" s="9"/>
      <c r="Z34" s="115">
        <f t="shared" si="20"/>
        <v>0</v>
      </c>
      <c r="AA34" s="9"/>
      <c r="AB34" s="96">
        <f t="shared" si="8"/>
        <v>0</v>
      </c>
      <c r="AC34" s="9"/>
      <c r="AD34" s="9"/>
      <c r="AE34" s="9"/>
      <c r="AF34" s="300">
        <f t="shared" si="9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1">
        <f t="shared" si="23"/>
        <v>46045</v>
      </c>
      <c r="C35" s="230">
        <f t="shared" si="17"/>
        <v>6</v>
      </c>
      <c r="D35" s="233">
        <f t="shared" si="24"/>
        <v>46045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239"/>
      <c r="J35" s="213"/>
      <c r="K35" s="213"/>
      <c r="L35" s="80">
        <f t="shared" si="2"/>
        <v>0</v>
      </c>
      <c r="M35" s="212"/>
      <c r="N35" s="80">
        <f t="shared" si="3"/>
        <v>0</v>
      </c>
      <c r="O35" s="80">
        <f t="shared" si="4"/>
        <v>0</v>
      </c>
      <c r="P35" s="4"/>
      <c r="Q35" s="327">
        <f t="shared" si="5"/>
        <v>0</v>
      </c>
      <c r="R35" s="328"/>
      <c r="S35" s="329">
        <f t="shared" si="6"/>
        <v>0</v>
      </c>
      <c r="T35" s="330"/>
      <c r="U35" s="314">
        <f t="shared" si="7"/>
        <v>0</v>
      </c>
      <c r="V35" s="316"/>
      <c r="W35" s="314">
        <f t="shared" si="19"/>
        <v>0</v>
      </c>
      <c r="X35" s="315"/>
      <c r="Y35" s="9"/>
      <c r="Z35" s="115">
        <f t="shared" si="20"/>
        <v>0</v>
      </c>
      <c r="AA35" s="9"/>
      <c r="AB35" s="96">
        <f t="shared" si="8"/>
        <v>0</v>
      </c>
      <c r="AC35" s="9"/>
      <c r="AD35" s="9"/>
      <c r="AE35" s="9"/>
      <c r="AF35" s="300">
        <f t="shared" si="9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1">
        <f t="shared" si="23"/>
        <v>46046</v>
      </c>
      <c r="C36" s="230">
        <f t="shared" si="17"/>
        <v>7</v>
      </c>
      <c r="D36" s="233">
        <f t="shared" si="24"/>
        <v>46046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239"/>
      <c r="J36" s="213"/>
      <c r="K36" s="213"/>
      <c r="L36" s="80">
        <f t="shared" si="2"/>
        <v>0</v>
      </c>
      <c r="M36" s="212"/>
      <c r="N36" s="80">
        <f t="shared" si="3"/>
        <v>0</v>
      </c>
      <c r="O36" s="80">
        <f t="shared" si="4"/>
        <v>0</v>
      </c>
      <c r="P36" s="4"/>
      <c r="Q36" s="327">
        <f t="shared" si="5"/>
        <v>0</v>
      </c>
      <c r="R36" s="328"/>
      <c r="S36" s="329">
        <f t="shared" si="6"/>
        <v>0</v>
      </c>
      <c r="T36" s="330"/>
      <c r="U36" s="314">
        <f t="shared" si="7"/>
        <v>0</v>
      </c>
      <c r="V36" s="316"/>
      <c r="W36" s="314">
        <f t="shared" si="19"/>
        <v>0</v>
      </c>
      <c r="X36" s="315"/>
      <c r="Y36" s="9"/>
      <c r="Z36" s="115">
        <f t="shared" si="20"/>
        <v>0</v>
      </c>
      <c r="AA36" s="9"/>
      <c r="AB36" s="96">
        <f t="shared" si="8"/>
        <v>0</v>
      </c>
      <c r="AC36" s="9"/>
      <c r="AD36" s="9"/>
      <c r="AE36" s="9"/>
      <c r="AF36" s="300">
        <f t="shared" si="9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1">
        <f t="shared" si="23"/>
        <v>46047</v>
      </c>
      <c r="C37" s="230">
        <f t="shared" si="17"/>
        <v>1</v>
      </c>
      <c r="D37" s="233">
        <f t="shared" si="24"/>
        <v>46047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239"/>
      <c r="J37" s="214"/>
      <c r="K37" s="214"/>
      <c r="L37" s="80">
        <f t="shared" si="2"/>
        <v>0</v>
      </c>
      <c r="M37" s="212"/>
      <c r="N37" s="80">
        <f t="shared" si="3"/>
        <v>0</v>
      </c>
      <c r="O37" s="80">
        <f t="shared" si="4"/>
        <v>0</v>
      </c>
      <c r="P37" s="4"/>
      <c r="Q37" s="327">
        <f t="shared" si="5"/>
        <v>0</v>
      </c>
      <c r="R37" s="328"/>
      <c r="S37" s="329">
        <f t="shared" si="6"/>
        <v>0</v>
      </c>
      <c r="T37" s="330"/>
      <c r="U37" s="314">
        <f t="shared" si="7"/>
        <v>0</v>
      </c>
      <c r="V37" s="316"/>
      <c r="W37" s="314">
        <f t="shared" si="19"/>
        <v>0</v>
      </c>
      <c r="X37" s="315"/>
      <c r="Y37" s="9"/>
      <c r="Z37" s="115">
        <f t="shared" si="20"/>
        <v>0</v>
      </c>
      <c r="AA37" s="9"/>
      <c r="AB37" s="96">
        <f t="shared" si="8"/>
        <v>0</v>
      </c>
      <c r="AC37" s="9"/>
      <c r="AD37" s="9"/>
      <c r="AE37" s="9"/>
      <c r="AF37" s="300">
        <f t="shared" si="9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1">
        <f t="shared" si="23"/>
        <v>46048</v>
      </c>
      <c r="C38" s="230">
        <f t="shared" si="17"/>
        <v>2</v>
      </c>
      <c r="D38" s="233">
        <f t="shared" si="24"/>
        <v>46048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239"/>
      <c r="J38" s="214"/>
      <c r="K38" s="214"/>
      <c r="L38" s="80">
        <f t="shared" si="2"/>
        <v>0</v>
      </c>
      <c r="M38" s="212"/>
      <c r="N38" s="80">
        <f t="shared" si="3"/>
        <v>0</v>
      </c>
      <c r="O38" s="80">
        <f t="shared" si="4"/>
        <v>0</v>
      </c>
      <c r="P38" s="4"/>
      <c r="Q38" s="327">
        <f t="shared" si="5"/>
        <v>0</v>
      </c>
      <c r="R38" s="328"/>
      <c r="S38" s="329">
        <f t="shared" si="6"/>
        <v>0</v>
      </c>
      <c r="T38" s="330"/>
      <c r="U38" s="314">
        <f t="shared" si="7"/>
        <v>0</v>
      </c>
      <c r="V38" s="316"/>
      <c r="W38" s="314">
        <f t="shared" si="19"/>
        <v>0</v>
      </c>
      <c r="X38" s="315"/>
      <c r="Y38" s="9"/>
      <c r="Z38" s="115">
        <f t="shared" si="20"/>
        <v>0</v>
      </c>
      <c r="AA38" s="9"/>
      <c r="AB38" s="96">
        <f t="shared" si="8"/>
        <v>0</v>
      </c>
      <c r="AC38" s="9"/>
      <c r="AD38" s="9"/>
      <c r="AE38" s="9"/>
      <c r="AF38" s="300">
        <f t="shared" si="9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1">
        <f t="shared" si="23"/>
        <v>46049</v>
      </c>
      <c r="C39" s="230">
        <f t="shared" si="17"/>
        <v>3</v>
      </c>
      <c r="D39" s="233">
        <f t="shared" si="24"/>
        <v>46049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239"/>
      <c r="J39" s="214"/>
      <c r="K39" s="214"/>
      <c r="L39" s="80">
        <f t="shared" si="2"/>
        <v>0</v>
      </c>
      <c r="M39" s="212"/>
      <c r="N39" s="80">
        <f t="shared" si="3"/>
        <v>0</v>
      </c>
      <c r="O39" s="80">
        <f t="shared" si="4"/>
        <v>0</v>
      </c>
      <c r="P39" s="4"/>
      <c r="Q39" s="327">
        <f t="shared" si="5"/>
        <v>0</v>
      </c>
      <c r="R39" s="328"/>
      <c r="S39" s="329">
        <f t="shared" si="6"/>
        <v>0</v>
      </c>
      <c r="T39" s="330"/>
      <c r="U39" s="314">
        <f t="shared" si="7"/>
        <v>0</v>
      </c>
      <c r="V39" s="316"/>
      <c r="W39" s="314">
        <f t="shared" si="19"/>
        <v>0</v>
      </c>
      <c r="X39" s="315"/>
      <c r="Y39" s="9"/>
      <c r="Z39" s="115">
        <f t="shared" si="20"/>
        <v>0</v>
      </c>
      <c r="AA39" s="9"/>
      <c r="AB39" s="96">
        <f t="shared" si="8"/>
        <v>0</v>
      </c>
      <c r="AC39" s="9"/>
      <c r="AD39" s="9"/>
      <c r="AE39" s="9"/>
      <c r="AF39" s="300">
        <f t="shared" si="9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1">
        <f t="shared" si="23"/>
        <v>46050</v>
      </c>
      <c r="C40" s="230">
        <f t="shared" si="17"/>
        <v>4</v>
      </c>
      <c r="D40" s="233">
        <f t="shared" si="24"/>
        <v>46050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239"/>
      <c r="J40" s="211"/>
      <c r="K40" s="211"/>
      <c r="L40" s="80">
        <f t="shared" si="2"/>
        <v>0</v>
      </c>
      <c r="M40" s="212"/>
      <c r="N40" s="80">
        <f t="shared" si="3"/>
        <v>0</v>
      </c>
      <c r="O40" s="80">
        <f t="shared" si="4"/>
        <v>0</v>
      </c>
      <c r="P40" s="4"/>
      <c r="Q40" s="327">
        <f t="shared" si="5"/>
        <v>0</v>
      </c>
      <c r="R40" s="328"/>
      <c r="S40" s="329">
        <f t="shared" si="6"/>
        <v>0</v>
      </c>
      <c r="T40" s="330"/>
      <c r="U40" s="314">
        <f t="shared" si="7"/>
        <v>0</v>
      </c>
      <c r="V40" s="316"/>
      <c r="W40" s="314">
        <f t="shared" si="19"/>
        <v>0</v>
      </c>
      <c r="X40" s="315"/>
      <c r="Y40" s="9"/>
      <c r="Z40" s="115">
        <f t="shared" si="20"/>
        <v>0</v>
      </c>
      <c r="AA40" s="9"/>
      <c r="AB40" s="96">
        <f t="shared" si="8"/>
        <v>0</v>
      </c>
      <c r="AC40" s="9"/>
      <c r="AD40" s="9"/>
      <c r="AE40" s="9"/>
      <c r="AF40" s="300">
        <f t="shared" si="9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1">
        <f t="shared" ref="B41:B43" si="25">IFERROR(IF(MONTH(B40+1)=MONTH(B40),B40+1,""),"")</f>
        <v>46051</v>
      </c>
      <c r="C41" s="230">
        <f>IFERROR(WEEKDAY(B41),"")</f>
        <v>5</v>
      </c>
      <c r="D41" s="233">
        <f>IFERROR(IF(MONTH(D40+1)=MONTH(D40),D40+1,""),"")</f>
        <v>46051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239"/>
      <c r="J41" s="211"/>
      <c r="K41" s="211"/>
      <c r="L41" s="80">
        <f t="shared" si="2"/>
        <v>0</v>
      </c>
      <c r="M41" s="212"/>
      <c r="N41" s="80">
        <f t="shared" si="3"/>
        <v>0</v>
      </c>
      <c r="O41" s="80">
        <f t="shared" si="4"/>
        <v>0</v>
      </c>
      <c r="P41" s="4"/>
      <c r="Q41" s="327">
        <f t="shared" ref="Q41" si="26">IF(E41="o",3.95,IF(OR(E41&gt;" ",F41&gt;" ",G41&gt;" "),0,IFERROR(HLOOKUP(C41,$R$7:$X$8,2,FALSE),0)))</f>
        <v>0</v>
      </c>
      <c r="R41" s="328"/>
      <c r="S41" s="329">
        <f t="shared" si="6"/>
        <v>0</v>
      </c>
      <c r="T41" s="330"/>
      <c r="U41" s="314">
        <f t="shared" si="7"/>
        <v>0</v>
      </c>
      <c r="V41" s="316"/>
      <c r="W41" s="314">
        <f t="shared" ref="W41" si="27">IF(D41="",0,ROUND(U41+W40,2))</f>
        <v>0</v>
      </c>
      <c r="X41" s="315"/>
      <c r="Y41" s="9"/>
      <c r="Z41" s="115">
        <f t="shared" ref="Z41:Z42" si="28">IF(D41="",0,Z40+U41)</f>
        <v>0</v>
      </c>
      <c r="AA41" s="9"/>
      <c r="AB41" s="96">
        <f t="shared" si="8"/>
        <v>0</v>
      </c>
      <c r="AC41" s="9"/>
      <c r="AD41" s="9"/>
      <c r="AE41" s="9"/>
      <c r="AF41" s="300">
        <f t="shared" si="9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1">
        <f t="shared" si="25"/>
        <v>46052</v>
      </c>
      <c r="C42" s="230">
        <f t="shared" ref="C42:C43" si="29">IFERROR(WEEKDAY(B42),"")</f>
        <v>6</v>
      </c>
      <c r="D42" s="233">
        <f t="shared" ref="D42:D43" si="30">IFERROR(IF(MONTH(D41+1)=MONTH(D41),D41+1,""),"")</f>
        <v>46052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239"/>
      <c r="J42" s="213"/>
      <c r="K42" s="213"/>
      <c r="L42" s="80">
        <f t="shared" si="2"/>
        <v>0</v>
      </c>
      <c r="M42" s="212"/>
      <c r="N42" s="80">
        <f t="shared" si="3"/>
        <v>0</v>
      </c>
      <c r="O42" s="80">
        <f t="shared" si="4"/>
        <v>0</v>
      </c>
      <c r="P42" s="4"/>
      <c r="Q42" s="327">
        <f t="shared" ref="Q42:Q43" si="31">IF(E42="o",3.95,IF(OR(E42&gt;" ",F42&gt;" ",G42&gt;" "),0,IFERROR(HLOOKUP(C42,$R$7:$X$8,2,FALSE),0)))</f>
        <v>0</v>
      </c>
      <c r="R42" s="328"/>
      <c r="S42" s="329">
        <f t="shared" si="6"/>
        <v>0</v>
      </c>
      <c r="T42" s="330"/>
      <c r="U42" s="314">
        <f t="shared" si="7"/>
        <v>0</v>
      </c>
      <c r="V42" s="316"/>
      <c r="W42" s="314">
        <f t="shared" ref="W42:W43" si="32">IF(D42="",0,ROUND(U42+W41,2))</f>
        <v>0</v>
      </c>
      <c r="X42" s="315"/>
      <c r="Y42" s="9"/>
      <c r="Z42" s="115">
        <f t="shared" si="28"/>
        <v>0</v>
      </c>
      <c r="AA42" s="9"/>
      <c r="AB42" s="96">
        <f t="shared" si="8"/>
        <v>0</v>
      </c>
      <c r="AC42" s="9"/>
      <c r="AD42" s="9"/>
      <c r="AE42" s="9"/>
      <c r="AF42" s="300">
        <f t="shared" si="9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5"/>
        <v>46053</v>
      </c>
      <c r="C43" s="230">
        <f t="shared" si="29"/>
        <v>7</v>
      </c>
      <c r="D43" s="234">
        <f t="shared" si="30"/>
        <v>46053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239"/>
      <c r="J43" s="214"/>
      <c r="K43" s="214"/>
      <c r="L43" s="80">
        <f t="shared" si="2"/>
        <v>0</v>
      </c>
      <c r="M43" s="212"/>
      <c r="N43" s="80">
        <f t="shared" si="3"/>
        <v>0</v>
      </c>
      <c r="O43" s="80">
        <f t="shared" si="4"/>
        <v>0</v>
      </c>
      <c r="P43" s="4"/>
      <c r="Q43" s="327">
        <f t="shared" si="31"/>
        <v>0</v>
      </c>
      <c r="R43" s="328"/>
      <c r="S43" s="329">
        <f t="shared" si="6"/>
        <v>0</v>
      </c>
      <c r="T43" s="330"/>
      <c r="U43" s="314">
        <f t="shared" si="7"/>
        <v>0</v>
      </c>
      <c r="V43" s="316"/>
      <c r="W43" s="314">
        <f t="shared" si="32"/>
        <v>0</v>
      </c>
      <c r="X43" s="315"/>
      <c r="Y43" s="9"/>
      <c r="Z43" s="115">
        <f>IF(D43="",0,Z42+U43)</f>
        <v>0</v>
      </c>
      <c r="AA43" s="9"/>
      <c r="AB43" s="101">
        <f t="shared" si="8"/>
        <v>0</v>
      </c>
      <c r="AC43" s="9"/>
      <c r="AD43" s="9"/>
      <c r="AE43" s="9"/>
      <c r="AF43" s="300">
        <f t="shared" si="9"/>
        <v>0</v>
      </c>
      <c r="AG43" s="300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240"/>
      <c r="J44" s="217">
        <f t="shared" ref="J44:O44" si="33">SUM(J13:J43)</f>
        <v>0</v>
      </c>
      <c r="K44" s="217">
        <f t="shared" si="33"/>
        <v>0</v>
      </c>
      <c r="L44" s="217">
        <f t="shared" si="33"/>
        <v>0</v>
      </c>
      <c r="M44" s="217">
        <f t="shared" si="33"/>
        <v>0</v>
      </c>
      <c r="N44" s="243">
        <f>SUM(N13:N43)</f>
        <v>0</v>
      </c>
      <c r="O44" s="217">
        <f t="shared" si="33"/>
        <v>0</v>
      </c>
      <c r="P44" s="29"/>
      <c r="Q44" s="325">
        <f>SUM(Q13:R43)</f>
        <v>0</v>
      </c>
      <c r="R44" s="326"/>
      <c r="S44" s="305">
        <f>SUM(S13:T43)</f>
        <v>0</v>
      </c>
      <c r="T44" s="306"/>
      <c r="U44" s="303"/>
      <c r="V44" s="304"/>
      <c r="W44" s="312">
        <f t="shared" ref="W44" si="34">IF(S44=0,S44-Q44,IF(AND(W41=0,D41="",AW41=0),W40,IF(AND(W42=0,D42="",AW42=0),W41,IF(AND(W43=0,D43="",AW43=0),W42,W43))))</f>
        <v>0</v>
      </c>
      <c r="X44" s="313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8"/>
      <c r="M46" s="6"/>
      <c r="N46" s="317"/>
      <c r="O46" s="318"/>
      <c r="P46" s="48"/>
      <c r="Q46" s="48"/>
      <c r="R46" s="48"/>
      <c r="S46" s="321"/>
      <c r="T46" s="322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297"/>
      <c r="AM46" s="297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298">
        <f>Persönliche_Daten!C19</f>
        <v>0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0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0</v>
      </c>
      <c r="AK49" s="9">
        <f>ROUND(W49-AJ49,2)</f>
        <v>0</v>
      </c>
      <c r="AL49" s="87">
        <f>ROUND(AK49*60,0)</f>
        <v>0</v>
      </c>
      <c r="AM49" s="10" t="str">
        <f>AJ49&amp;" "&amp;"Std."&amp;" "&amp;AL49&amp;" "&amp;"Min."</f>
        <v>0 Std. 0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220" t="str">
        <f>AM49</f>
        <v>0 Std. 0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z0v9D7xXAWm6TN+rwBzUELD4TlWs9EQ+OmdsZoqRX4F/1hatf1XVhjAaK6uDD8lUfCJ1yOkXwIyQ18MOEcCF6Q==" saltValue="Zdt7e43MiXCNeyNe5a9+MA==" spinCount="100000" sheet="1" selectLockedCells="1"/>
  <customSheetViews>
    <customSheetView guid="{22DB5202-71BE-11D3-B97D-005004335D92}" showGridLines="0" zeroValues="0" hiddenColumns="1" showRuler="0" topLeftCell="B1">
      <pane ySplit="12" topLeftCell="A31" activePane="bottomLeft" state="frozen"/>
      <selection pane="bottomLeft" activeCell="I36" sqref="I36"/>
      <pageMargins left="0.35433070866141736" right="0.23622047244094491" top="0.47244094488188981" bottom="0.23622047244094491" header="0.31496062992125984" footer="0.15748031496062992"/>
      <pageSetup paperSize="9" orientation="portrait" horizontalDpi="4294967292" verticalDpi="0" r:id="rId1"/>
      <headerFooter alignWithMargins="0"/>
    </customSheetView>
  </customSheetViews>
  <mergeCells count="176">
    <mergeCell ref="W33:X33"/>
    <mergeCell ref="W34:X34"/>
    <mergeCell ref="W25:X25"/>
    <mergeCell ref="W26:X26"/>
    <mergeCell ref="W27:X27"/>
    <mergeCell ref="W28:X28"/>
    <mergeCell ref="AF42:AG42"/>
    <mergeCell ref="AF43:AG43"/>
    <mergeCell ref="AF36:AG36"/>
    <mergeCell ref="AF37:AG37"/>
    <mergeCell ref="AF39:AG39"/>
    <mergeCell ref="AF40:AG40"/>
    <mergeCell ref="AF41:AG41"/>
    <mergeCell ref="AF38:AG38"/>
    <mergeCell ref="AF32:AG32"/>
    <mergeCell ref="AF33:AG33"/>
    <mergeCell ref="AF34:AG34"/>
    <mergeCell ref="AF35:AG35"/>
    <mergeCell ref="W31:X31"/>
    <mergeCell ref="W39:X39"/>
    <mergeCell ref="AF30:AG30"/>
    <mergeCell ref="AF31:AG31"/>
    <mergeCell ref="AF24:AG24"/>
    <mergeCell ref="AF25:AG25"/>
    <mergeCell ref="AF26:AG26"/>
    <mergeCell ref="AF27:AG27"/>
    <mergeCell ref="AF28:AG28"/>
    <mergeCell ref="AF29:AG29"/>
    <mergeCell ref="W32:X32"/>
    <mergeCell ref="W24:X24"/>
    <mergeCell ref="AF13:AG13"/>
    <mergeCell ref="AF14:AG14"/>
    <mergeCell ref="AF15:AG15"/>
    <mergeCell ref="AF16:AG16"/>
    <mergeCell ref="AF22:AG22"/>
    <mergeCell ref="AF23:AG23"/>
    <mergeCell ref="AF17:AG17"/>
    <mergeCell ref="AF18:AG18"/>
    <mergeCell ref="AF19:AG19"/>
    <mergeCell ref="AF20:AG20"/>
    <mergeCell ref="AF21:AG21"/>
    <mergeCell ref="Q15:R15"/>
    <mergeCell ref="Q16:R16"/>
    <mergeCell ref="W17:X17"/>
    <mergeCell ref="W18:X18"/>
    <mergeCell ref="W19:X19"/>
    <mergeCell ref="W23:X23"/>
    <mergeCell ref="Q17:R17"/>
    <mergeCell ref="Q18:R18"/>
    <mergeCell ref="Q19:R19"/>
    <mergeCell ref="W20:X20"/>
    <mergeCell ref="W21:X21"/>
    <mergeCell ref="S19:T19"/>
    <mergeCell ref="S20:T20"/>
    <mergeCell ref="S21:T21"/>
    <mergeCell ref="S22:T22"/>
    <mergeCell ref="Q38:R38"/>
    <mergeCell ref="U11:V11"/>
    <mergeCell ref="Q11:R11"/>
    <mergeCell ref="W11:X11"/>
    <mergeCell ref="U13:V13"/>
    <mergeCell ref="U14:V14"/>
    <mergeCell ref="U15:V15"/>
    <mergeCell ref="U16:V16"/>
    <mergeCell ref="U17:V17"/>
    <mergeCell ref="U18:V18"/>
    <mergeCell ref="W13:X13"/>
    <mergeCell ref="S13:T13"/>
    <mergeCell ref="S14:T14"/>
    <mergeCell ref="S15:T15"/>
    <mergeCell ref="S16:T16"/>
    <mergeCell ref="S17:T17"/>
    <mergeCell ref="S18:T18"/>
    <mergeCell ref="Q23:R23"/>
    <mergeCell ref="Q24:R24"/>
    <mergeCell ref="W14:X14"/>
    <mergeCell ref="W15:X15"/>
    <mergeCell ref="W16:X16"/>
    <mergeCell ref="Q13:R13"/>
    <mergeCell ref="Q14:R14"/>
    <mergeCell ref="Q40:R40"/>
    <mergeCell ref="U19:V19"/>
    <mergeCell ref="U20:V20"/>
    <mergeCell ref="U21:V21"/>
    <mergeCell ref="S23:T23"/>
    <mergeCell ref="S24:T24"/>
    <mergeCell ref="U25:V25"/>
    <mergeCell ref="U26:V26"/>
    <mergeCell ref="U27:V27"/>
    <mergeCell ref="Q34:R34"/>
    <mergeCell ref="Q35:R35"/>
    <mergeCell ref="Q29:R29"/>
    <mergeCell ref="Q30:R30"/>
    <mergeCell ref="Q31:R31"/>
    <mergeCell ref="Q32:R32"/>
    <mergeCell ref="Q33:R33"/>
    <mergeCell ref="Q26:R26"/>
    <mergeCell ref="Q27:R27"/>
    <mergeCell ref="Q28:R28"/>
    <mergeCell ref="Q25:R25"/>
    <mergeCell ref="Q20:R20"/>
    <mergeCell ref="Q21:R21"/>
    <mergeCell ref="Q22:R22"/>
    <mergeCell ref="Q37:R37"/>
    <mergeCell ref="Q43:R43"/>
    <mergeCell ref="S25:T25"/>
    <mergeCell ref="S26:T26"/>
    <mergeCell ref="S27:T27"/>
    <mergeCell ref="S28:T28"/>
    <mergeCell ref="S29:T29"/>
    <mergeCell ref="S30:T30"/>
    <mergeCell ref="S31:T31"/>
    <mergeCell ref="S32:T32"/>
    <mergeCell ref="Q39:R39"/>
    <mergeCell ref="S37:T37"/>
    <mergeCell ref="S38:T38"/>
    <mergeCell ref="S39:T39"/>
    <mergeCell ref="S43:T43"/>
    <mergeCell ref="Q41:R41"/>
    <mergeCell ref="Q42:R42"/>
    <mergeCell ref="S33:T33"/>
    <mergeCell ref="S34:T34"/>
    <mergeCell ref="S35:T35"/>
    <mergeCell ref="S36:T36"/>
    <mergeCell ref="S40:T40"/>
    <mergeCell ref="S41:T41"/>
    <mergeCell ref="S42:T42"/>
    <mergeCell ref="Q36:R36"/>
    <mergeCell ref="K46:L46"/>
    <mergeCell ref="N46:O46"/>
    <mergeCell ref="W41:X41"/>
    <mergeCell ref="W29:X29"/>
    <mergeCell ref="W30:X30"/>
    <mergeCell ref="W42:X42"/>
    <mergeCell ref="W43:X43"/>
    <mergeCell ref="H5:L5"/>
    <mergeCell ref="H6:L6"/>
    <mergeCell ref="H7:L7"/>
    <mergeCell ref="H8:L8"/>
    <mergeCell ref="W37:X37"/>
    <mergeCell ref="W36:X36"/>
    <mergeCell ref="W35:X35"/>
    <mergeCell ref="U43:V43"/>
    <mergeCell ref="S46:T46"/>
    <mergeCell ref="W46:X46"/>
    <mergeCell ref="Q44:R44"/>
    <mergeCell ref="U32:V32"/>
    <mergeCell ref="U33:V33"/>
    <mergeCell ref="U34:V34"/>
    <mergeCell ref="U35:V35"/>
    <mergeCell ref="U36:V36"/>
    <mergeCell ref="W40:X40"/>
    <mergeCell ref="AL46:AM46"/>
    <mergeCell ref="W48:X48"/>
    <mergeCell ref="AF44:AG44"/>
    <mergeCell ref="W47:X47"/>
    <mergeCell ref="U44:V44"/>
    <mergeCell ref="S44:T44"/>
    <mergeCell ref="W49:X49"/>
    <mergeCell ref="M5:O5"/>
    <mergeCell ref="W44:X44"/>
    <mergeCell ref="W38:X38"/>
    <mergeCell ref="U37:V37"/>
    <mergeCell ref="U22:V22"/>
    <mergeCell ref="U23:V23"/>
    <mergeCell ref="U24:V24"/>
    <mergeCell ref="U28:V28"/>
    <mergeCell ref="U29:V29"/>
    <mergeCell ref="U41:V41"/>
    <mergeCell ref="U42:V42"/>
    <mergeCell ref="U30:V30"/>
    <mergeCell ref="U31:V31"/>
    <mergeCell ref="U38:V38"/>
    <mergeCell ref="U39:V39"/>
    <mergeCell ref="U40:V40"/>
    <mergeCell ref="W22:X22"/>
  </mergeCells>
  <conditionalFormatting sqref="U13:U43 S13:S43 I13:K43 F13:G43 B13:D43 M13:Q43 W13:W43">
    <cfRule type="expression" dxfId="242" priority="5" stopIfTrue="1">
      <formula>WEEKDAY($B13)=7</formula>
    </cfRule>
    <cfRule type="expression" dxfId="241" priority="6" stopIfTrue="1">
      <formula>WEEKDAY($B13)=1</formula>
    </cfRule>
  </conditionalFormatting>
  <conditionalFormatting sqref="L13:L43 H13:H43">
    <cfRule type="expression" dxfId="240" priority="7" stopIfTrue="1">
      <formula>WEEKDAY($B13)=7</formula>
    </cfRule>
    <cfRule type="expression" dxfId="239" priority="8" stopIfTrue="1">
      <formula>WEEKDAY($B13)=1</formula>
    </cfRule>
    <cfRule type="expression" dxfId="238" priority="9" stopIfTrue="1">
      <formula>$AT13&gt;10</formula>
    </cfRule>
  </conditionalFormatting>
  <conditionalFormatting sqref="E13:E43">
    <cfRule type="expression" dxfId="237" priority="1" stopIfTrue="1">
      <formula>WEEKDAY($C13)=7</formula>
    </cfRule>
    <cfRule type="expression" dxfId="236" priority="2" stopIfTrue="1">
      <formula>WEEKDAY($C13)=1</formula>
    </cfRule>
  </conditionalFormatting>
  <dataValidations disablePrompts="1" xWindow="190" yWindow="427" count="1">
    <dataValidation type="custom" allowBlank="1" showInputMessage="1" showErrorMessage="1" error="Eingabe nur an Samstagen!_x000a_Max. 8 Stunden." sqref="M13:M43" xr:uid="{00000000-0002-0000-03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AV53"/>
  <sheetViews>
    <sheetView showGridLines="0" showRowColHeaders="0" showZeros="0" topLeftCell="B1" zoomScaleNormal="100" workbookViewId="0">
      <pane ySplit="12" topLeftCell="A22" activePane="bottomLeft" state="frozen"/>
      <selection activeCell="J13" sqref="J13"/>
      <selection pane="bottomLeft" activeCell="E32" sqref="E32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2.57031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00"/>
      <c r="Q2" s="202" t="str">
        <f>Persönliche_Daten!F9&amp;" "&amp;Persönliche_Daten!F2</f>
        <v>Februar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Jahresübersicht!H12</f>
        <v>0</v>
      </c>
      <c r="P8" s="1"/>
      <c r="Q8" s="72" t="s">
        <v>22</v>
      </c>
      <c r="R8" s="144">
        <f>Persönliche_Daten!G9</f>
        <v>0</v>
      </c>
      <c r="S8" s="144">
        <f>Persönliche_Daten!H9</f>
        <v>0</v>
      </c>
      <c r="T8" s="144">
        <f>Persönliche_Daten!I9</f>
        <v>0</v>
      </c>
      <c r="U8" s="144">
        <f>Persönliche_Daten!J9</f>
        <v>0</v>
      </c>
      <c r="V8" s="144">
        <f>Persönliche_Daten!K9</f>
        <v>0</v>
      </c>
      <c r="W8" s="144">
        <f>Persönliche_Daten!L9</f>
        <v>0</v>
      </c>
      <c r="X8" s="145">
        <f>Persönliche_Daten!M9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Januar!W49</f>
        <v>0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Januar!AV43</f>
        <v>0</v>
      </c>
    </row>
    <row r="13" spans="2:48" s="10" customFormat="1" ht="15" customHeight="1" x14ac:dyDescent="0.2">
      <c r="B13" s="229">
        <f>Persönliche_Daten!N9</f>
        <v>46054</v>
      </c>
      <c r="C13" s="232">
        <f>WEEKDAY(B13)</f>
        <v>1</v>
      </c>
      <c r="D13" s="233">
        <f>Persönliche_Daten!N9</f>
        <v>46054</v>
      </c>
      <c r="E13" s="281"/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0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IF(B13=$R$7,$R$9,IF(B13=$S$7,$S$9,IF(B13=$T$7,$T$9,IF(B13=$U$7,$U$9,IF(B13=$V$7,$V$9,IF(B13=$W$7,$W$9,IF(B13=$X$7,$X$9,0)))))))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9">
        <f>B13+1</f>
        <v>46055</v>
      </c>
      <c r="C14" s="232">
        <f>WEEKDAY(B14)</f>
        <v>2</v>
      </c>
      <c r="D14" s="233">
        <f>D13+1</f>
        <v>46055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1" si="4">IF(C14=1,L14,0)</f>
        <v>0</v>
      </c>
      <c r="O14" s="80">
        <f t="shared" ref="O14:O41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1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0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9">
        <f t="shared" ref="B15:B40" si="16">B14+1</f>
        <v>46056</v>
      </c>
      <c r="C15" s="232">
        <f t="shared" ref="C15:C40" si="17">WEEKDAY(B15)</f>
        <v>3</v>
      </c>
      <c r="D15" s="233">
        <f t="shared" ref="D15:D40" si="18">D14+1</f>
        <v>46056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0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9">
        <f t="shared" si="16"/>
        <v>46057</v>
      </c>
      <c r="C16" s="232">
        <f t="shared" si="17"/>
        <v>4</v>
      </c>
      <c r="D16" s="233">
        <f t="shared" si="18"/>
        <v>46057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0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9">
        <f t="shared" si="16"/>
        <v>46058</v>
      </c>
      <c r="C17" s="232">
        <f t="shared" si="17"/>
        <v>5</v>
      </c>
      <c r="D17" s="233">
        <f t="shared" si="18"/>
        <v>46058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0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9">
        <f t="shared" si="16"/>
        <v>46059</v>
      </c>
      <c r="C18" s="232">
        <f t="shared" si="17"/>
        <v>6</v>
      </c>
      <c r="D18" s="233">
        <f t="shared" si="18"/>
        <v>46059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0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9">
        <f t="shared" si="16"/>
        <v>46060</v>
      </c>
      <c r="C19" s="232">
        <f t="shared" si="17"/>
        <v>7</v>
      </c>
      <c r="D19" s="233">
        <f t="shared" si="18"/>
        <v>46060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 t="shared" si="7"/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0</v>
      </c>
      <c r="AA19" s="9"/>
      <c r="AB19" s="96">
        <f t="shared" si="9"/>
        <v>0</v>
      </c>
      <c r="AC19" s="9"/>
      <c r="AD19" s="9"/>
      <c r="AE19" s="9"/>
      <c r="AF19" s="300">
        <f t="shared" si="1"/>
        <v>0</v>
      </c>
      <c r="AG19" s="300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9">
        <f t="shared" si="16"/>
        <v>46061</v>
      </c>
      <c r="C20" s="232">
        <f t="shared" si="17"/>
        <v>1</v>
      </c>
      <c r="D20" s="233">
        <f t="shared" si="18"/>
        <v>46061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0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9">
        <f t="shared" si="16"/>
        <v>46062</v>
      </c>
      <c r="C21" s="232">
        <f t="shared" si="17"/>
        <v>2</v>
      </c>
      <c r="D21" s="233">
        <f t="shared" si="18"/>
        <v>46062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 t="shared" si="7"/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0</v>
      </c>
      <c r="AA21" s="9"/>
      <c r="AB21" s="96">
        <f t="shared" si="9"/>
        <v>0</v>
      </c>
      <c r="AC21" s="9"/>
      <c r="AD21" s="9"/>
      <c r="AE21" s="9"/>
      <c r="AF21" s="300">
        <f t="shared" si="1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9">
        <f t="shared" si="16"/>
        <v>46063</v>
      </c>
      <c r="C22" s="232">
        <f t="shared" si="17"/>
        <v>3</v>
      </c>
      <c r="D22" s="233">
        <f t="shared" si="18"/>
        <v>46063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0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9">
        <f t="shared" si="16"/>
        <v>46064</v>
      </c>
      <c r="C23" s="232">
        <f t="shared" si="17"/>
        <v>4</v>
      </c>
      <c r="D23" s="233">
        <f t="shared" si="18"/>
        <v>46064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0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9">
        <f t="shared" si="16"/>
        <v>46065</v>
      </c>
      <c r="C24" s="232">
        <f t="shared" si="17"/>
        <v>5</v>
      </c>
      <c r="D24" s="233">
        <f t="shared" si="18"/>
        <v>46065</v>
      </c>
      <c r="E24" s="281">
        <f>IFERROR(VLOOKUP($D24,Feiertage!$A$4:$C$31,2,FALSE),"")</f>
        <v>0</v>
      </c>
      <c r="F24" s="78"/>
      <c r="G24" s="78"/>
      <c r="H24" s="79">
        <f>IFERROR(VLOOKUP($D24,Feiertage!$A$4:$C$31,3,FALSE),"")</f>
        <v>0</v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0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9">
        <f t="shared" si="16"/>
        <v>46066</v>
      </c>
      <c r="C25" s="232">
        <f t="shared" si="17"/>
        <v>6</v>
      </c>
      <c r="D25" s="233">
        <f t="shared" si="18"/>
        <v>46066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0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9">
        <f t="shared" si="16"/>
        <v>46067</v>
      </c>
      <c r="C26" s="232">
        <f t="shared" si="17"/>
        <v>7</v>
      </c>
      <c r="D26" s="233">
        <f t="shared" si="18"/>
        <v>46067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0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9">
        <f t="shared" si="16"/>
        <v>46068</v>
      </c>
      <c r="C27" s="232">
        <f t="shared" si="17"/>
        <v>1</v>
      </c>
      <c r="D27" s="233">
        <f t="shared" si="18"/>
        <v>46068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0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9">
        <f t="shared" si="16"/>
        <v>46069</v>
      </c>
      <c r="C28" s="232">
        <f t="shared" si="17"/>
        <v>2</v>
      </c>
      <c r="D28" s="233">
        <f t="shared" si="18"/>
        <v>46069</v>
      </c>
      <c r="E28" s="281" t="str">
        <f>IFERROR(VLOOKUP($D28,Feiertage!$A$4:$C$31,2,FALSE),"")</f>
        <v>o</v>
      </c>
      <c r="F28" s="78"/>
      <c r="G28" s="78"/>
      <c r="H28" s="79" t="str">
        <f>IFERROR(VLOOKUP($D28,Feiertage!$A$4:$C$31,3,FALSE),"")</f>
        <v>Rosenmontag</v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39">
        <f t="shared" si="6"/>
        <v>3.95</v>
      </c>
      <c r="R28" s="340"/>
      <c r="S28" s="329">
        <f t="shared" si="7"/>
        <v>0</v>
      </c>
      <c r="T28" s="330"/>
      <c r="U28" s="314">
        <f t="shared" si="8"/>
        <v>-3.95</v>
      </c>
      <c r="V28" s="316"/>
      <c r="W28" s="314">
        <f t="shared" si="19"/>
        <v>-3.95</v>
      </c>
      <c r="X28" s="315"/>
      <c r="Y28" s="9"/>
      <c r="Z28" s="115">
        <f t="shared" si="20"/>
        <v>-3.95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9">
        <f t="shared" si="16"/>
        <v>46070</v>
      </c>
      <c r="C29" s="232">
        <f t="shared" si="17"/>
        <v>3</v>
      </c>
      <c r="D29" s="233">
        <f t="shared" si="18"/>
        <v>46070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-3.95</v>
      </c>
      <c r="X29" s="315"/>
      <c r="Y29" s="9"/>
      <c r="Z29" s="115">
        <f t="shared" si="20"/>
        <v>-3.95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9">
        <f t="shared" si="16"/>
        <v>46071</v>
      </c>
      <c r="C30" s="232">
        <f t="shared" si="17"/>
        <v>4</v>
      </c>
      <c r="D30" s="233">
        <f t="shared" si="18"/>
        <v>46071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-3.95</v>
      </c>
      <c r="X30" s="315"/>
      <c r="Y30" s="9"/>
      <c r="Z30" s="115">
        <f t="shared" si="20"/>
        <v>-3.95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9">
        <f t="shared" si="16"/>
        <v>46072</v>
      </c>
      <c r="C31" s="232">
        <f t="shared" si="17"/>
        <v>5</v>
      </c>
      <c r="D31" s="233">
        <f t="shared" si="18"/>
        <v>46072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-3.95</v>
      </c>
      <c r="X31" s="315"/>
      <c r="Y31" s="9"/>
      <c r="Z31" s="115">
        <f t="shared" si="20"/>
        <v>-3.95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9">
        <f t="shared" si="16"/>
        <v>46073</v>
      </c>
      <c r="C32" s="232">
        <f t="shared" si="17"/>
        <v>6</v>
      </c>
      <c r="D32" s="233">
        <f t="shared" si="18"/>
        <v>46073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-3.95</v>
      </c>
      <c r="X32" s="315"/>
      <c r="Y32" s="9"/>
      <c r="Z32" s="115">
        <f t="shared" si="20"/>
        <v>-3.95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9">
        <f t="shared" si="16"/>
        <v>46074</v>
      </c>
      <c r="C33" s="232">
        <f t="shared" si="17"/>
        <v>7</v>
      </c>
      <c r="D33" s="233">
        <f t="shared" si="18"/>
        <v>46074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-3.95</v>
      </c>
      <c r="X33" s="315"/>
      <c r="Y33" s="9"/>
      <c r="Z33" s="115">
        <f t="shared" si="20"/>
        <v>-3.95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9">
        <f t="shared" si="16"/>
        <v>46075</v>
      </c>
      <c r="C34" s="232">
        <f t="shared" si="17"/>
        <v>1</v>
      </c>
      <c r="D34" s="233">
        <f t="shared" si="18"/>
        <v>46075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-3.95</v>
      </c>
      <c r="X34" s="315"/>
      <c r="Y34" s="9"/>
      <c r="Z34" s="115">
        <f t="shared" si="20"/>
        <v>-3.95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9">
        <f t="shared" si="16"/>
        <v>46076</v>
      </c>
      <c r="C35" s="232">
        <f t="shared" si="17"/>
        <v>2</v>
      </c>
      <c r="D35" s="233">
        <f t="shared" si="18"/>
        <v>46076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-3.95</v>
      </c>
      <c r="X35" s="315"/>
      <c r="Y35" s="9"/>
      <c r="Z35" s="115">
        <f t="shared" si="20"/>
        <v>-3.95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9">
        <f t="shared" si="16"/>
        <v>46077</v>
      </c>
      <c r="C36" s="232">
        <f t="shared" si="17"/>
        <v>3</v>
      </c>
      <c r="D36" s="233">
        <f t="shared" si="18"/>
        <v>46077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-3.95</v>
      </c>
      <c r="X36" s="315"/>
      <c r="Y36" s="9"/>
      <c r="Z36" s="115">
        <f t="shared" si="20"/>
        <v>-3.95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9">
        <f t="shared" si="16"/>
        <v>46078</v>
      </c>
      <c r="C37" s="232">
        <f t="shared" si="17"/>
        <v>4</v>
      </c>
      <c r="D37" s="233">
        <f t="shared" si="18"/>
        <v>46078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-3.95</v>
      </c>
      <c r="X37" s="315"/>
      <c r="Y37" s="9"/>
      <c r="Z37" s="115">
        <f t="shared" si="20"/>
        <v>-3.95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9">
        <f t="shared" si="16"/>
        <v>46079</v>
      </c>
      <c r="C38" s="232">
        <f t="shared" si="17"/>
        <v>5</v>
      </c>
      <c r="D38" s="233">
        <f t="shared" si="18"/>
        <v>46079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-3.95</v>
      </c>
      <c r="X38" s="315"/>
      <c r="Y38" s="9"/>
      <c r="Z38" s="115">
        <f t="shared" si="20"/>
        <v>-3.95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9">
        <f t="shared" si="16"/>
        <v>46080</v>
      </c>
      <c r="C39" s="232">
        <f t="shared" si="17"/>
        <v>6</v>
      </c>
      <c r="D39" s="233">
        <f t="shared" si="18"/>
        <v>46080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-3.95</v>
      </c>
      <c r="X39" s="315"/>
      <c r="Y39" s="9"/>
      <c r="Z39" s="115">
        <f t="shared" si="20"/>
        <v>-3.95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9">
        <f t="shared" si="16"/>
        <v>46081</v>
      </c>
      <c r="C40" s="232">
        <f t="shared" si="17"/>
        <v>7</v>
      </c>
      <c r="D40" s="233">
        <f t="shared" si="18"/>
        <v>46081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-3.95</v>
      </c>
      <c r="X40" s="315"/>
      <c r="Y40" s="9"/>
      <c r="Z40" s="115">
        <f t="shared" si="20"/>
        <v>-3.95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9" t="str">
        <f t="shared" ref="B41:B43" si="23">IFERROR(IF(MONTH(B40+1)=MONTH(B40),B40+1,""),"")</f>
        <v/>
      </c>
      <c r="C41" s="232" t="str">
        <f>IFERROR(WEEKDAY(B41),"")</f>
        <v/>
      </c>
      <c r="D41" s="233" t="str">
        <f>IFERROR(IF(MONTH(D40+1)=MONTH(D40),D40+1,""),"")</f>
        <v/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0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9" t="str">
        <f t="shared" si="23"/>
        <v/>
      </c>
      <c r="C42" s="232" t="str">
        <f t="shared" ref="C42:C43" si="27">IFERROR(WEEKDAY(B42),"")</f>
        <v/>
      </c>
      <c r="D42" s="233" t="str">
        <f t="shared" ref="D42:D43" si="28">IFERROR(IF(MONTH(D41+1)=MONTH(D41),D41+1,""),"")</f>
        <v/>
      </c>
      <c r="E42" s="78"/>
      <c r="F42" s="78"/>
      <c r="G42" s="78"/>
      <c r="H42" s="79"/>
      <c r="I42" s="35"/>
      <c r="J42" s="213"/>
      <c r="K42" s="213"/>
      <c r="L42" s="80">
        <f t="shared" si="3"/>
        <v>0</v>
      </c>
      <c r="M42" s="212"/>
      <c r="N42" s="80"/>
      <c r="O42" s="80"/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>IF(L42&gt;0,L42,0)</f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0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89" t="str">
        <f t="shared" si="23"/>
        <v/>
      </c>
      <c r="C43" s="232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27">
        <f t="shared" si="29"/>
        <v>0</v>
      </c>
      <c r="R43" s="328"/>
      <c r="S43" s="329">
        <f>IF(L43&gt;0,L43,0)</f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36">
        <f>SUM(Q13:R43)</f>
        <v>3.95</v>
      </c>
      <c r="R44" s="336"/>
      <c r="S44" s="336">
        <f>SUM(S13:T43)</f>
        <v>0</v>
      </c>
      <c r="T44" s="336"/>
      <c r="U44" s="337"/>
      <c r="V44" s="337"/>
      <c r="W44" s="336">
        <f t="shared" ref="W44" si="32">IF(S44=0,S44-Q44,IF(AND(W41=0,D41="",AW41=0),W40,IF(AND(W42=0,D42="",AW42=0),W41,IF(AND(W43=0,D43="",AW43=0),W42,W43))))</f>
        <v>-3.95</v>
      </c>
      <c r="X44" s="338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7"/>
      <c r="M46" s="6"/>
      <c r="N46" s="317"/>
      <c r="O46" s="317"/>
      <c r="P46" s="48"/>
      <c r="Q46" s="48"/>
      <c r="R46" s="48"/>
      <c r="S46" s="321"/>
      <c r="T46" s="335"/>
      <c r="U46" s="14"/>
      <c r="V46" s="14"/>
      <c r="W46" s="323">
        <f>W44</f>
        <v>-3.95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41"/>
      <c r="AL46" s="41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30</v>
      </c>
      <c r="U48" s="6"/>
      <c r="V48" s="6"/>
      <c r="W48" s="298">
        <f>Januar!W49</f>
        <v>0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-3.95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-3</v>
      </c>
      <c r="AK49" s="9">
        <f>ROUND(W49-AJ49,2)</f>
        <v>-0.95</v>
      </c>
      <c r="AL49" s="10">
        <f>ROUND(AK49*60,0)</f>
        <v>-57</v>
      </c>
      <c r="AM49" s="10" t="str">
        <f>AJ49&amp;" "&amp;"Std."&amp;" "&amp;AL49&amp;" "&amp;"Min."</f>
        <v>-3 Std. -57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37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-3 Std. -57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7l3JpngoK4L+K2MhBniajj3r13p+9jXyWKL7CJQDsRKOz/zbgTqja9ROMg+Za5bXrGHWEhsGeMAFr7MDJvpeyQ==" saltValue="mGmgFUYT/Fbnbrju90NPmg==" spinCount="100000" sheet="1" selectLockedCells="1"/>
  <customSheetViews>
    <customSheetView guid="{22DB5202-71BE-11D3-B97D-005004335D92}" showGridLines="0" zeroValues="0" hiddenColumns="1" showRuler="0" topLeftCell="B1">
      <pane ySplit="12" topLeftCell="A13" activePane="bottomLeft" state="frozen"/>
      <selection pane="bottomLeft" activeCell="J52" sqref="J52"/>
      <pageMargins left="0.35433070866141736" right="0.23622047244094491" top="0.47244094488188981" bottom="0.23622047244094491" header="0.31496062992125984" footer="0.15748031496062992"/>
      <pageSetup paperSize="9" orientation="portrait" horizontalDpi="4294967292" verticalDpi="0" r:id="rId1"/>
      <headerFooter alignWithMargins="0"/>
    </customSheetView>
  </customSheetViews>
  <mergeCells count="175">
    <mergeCell ref="W11:X11"/>
    <mergeCell ref="W14:X14"/>
    <mergeCell ref="Q14:R14"/>
    <mergeCell ref="S14:T14"/>
    <mergeCell ref="U14:V14"/>
    <mergeCell ref="W13:X13"/>
    <mergeCell ref="Q13:R13"/>
    <mergeCell ref="S13:T13"/>
    <mergeCell ref="U13:V13"/>
    <mergeCell ref="Q11:R11"/>
    <mergeCell ref="U11:V11"/>
    <mergeCell ref="U22:V22"/>
    <mergeCell ref="H8:L8"/>
    <mergeCell ref="M5:O5"/>
    <mergeCell ref="H5:L5"/>
    <mergeCell ref="H6:L6"/>
    <mergeCell ref="H7:L7"/>
    <mergeCell ref="U19:V19"/>
    <mergeCell ref="U20:V20"/>
    <mergeCell ref="Q21:R21"/>
    <mergeCell ref="Q22:R22"/>
    <mergeCell ref="S21:T21"/>
    <mergeCell ref="S22:T22"/>
    <mergeCell ref="Q19:R19"/>
    <mergeCell ref="Q20:R20"/>
    <mergeCell ref="S19:T19"/>
    <mergeCell ref="S20:T20"/>
    <mergeCell ref="U17:V17"/>
    <mergeCell ref="U18:V18"/>
    <mergeCell ref="Q17:R17"/>
    <mergeCell ref="Q18:R18"/>
    <mergeCell ref="S17:T17"/>
    <mergeCell ref="S18:T18"/>
    <mergeCell ref="U21:V21"/>
    <mergeCell ref="AF13:AG13"/>
    <mergeCell ref="AF14:AG14"/>
    <mergeCell ref="W15:X15"/>
    <mergeCell ref="W16:X16"/>
    <mergeCell ref="AF15:AG15"/>
    <mergeCell ref="AF16:AG16"/>
    <mergeCell ref="Q15:R15"/>
    <mergeCell ref="Q16:R16"/>
    <mergeCell ref="S15:T15"/>
    <mergeCell ref="S16:T16"/>
    <mergeCell ref="U15:V15"/>
    <mergeCell ref="U16:V16"/>
    <mergeCell ref="AF21:AG21"/>
    <mergeCell ref="AF22:AG22"/>
    <mergeCell ref="AF17:AG17"/>
    <mergeCell ref="AF18:AG18"/>
    <mergeCell ref="W19:X19"/>
    <mergeCell ref="W20:X20"/>
    <mergeCell ref="W17:X17"/>
    <mergeCell ref="W18:X18"/>
    <mergeCell ref="AF19:AG19"/>
    <mergeCell ref="AF20:AG20"/>
    <mergeCell ref="W22:X22"/>
    <mergeCell ref="W21:X21"/>
    <mergeCell ref="AF23:AG23"/>
    <mergeCell ref="AF24:AG24"/>
    <mergeCell ref="Q23:R23"/>
    <mergeCell ref="Q24:R24"/>
    <mergeCell ref="S23:T23"/>
    <mergeCell ref="S24:T24"/>
    <mergeCell ref="U25:V25"/>
    <mergeCell ref="U26:V26"/>
    <mergeCell ref="U23:V23"/>
    <mergeCell ref="U24:V24"/>
    <mergeCell ref="W23:X23"/>
    <mergeCell ref="Q25:R25"/>
    <mergeCell ref="Q26:R26"/>
    <mergeCell ref="S25:T25"/>
    <mergeCell ref="S26:T26"/>
    <mergeCell ref="AF25:AG25"/>
    <mergeCell ref="AF26:AG26"/>
    <mergeCell ref="W24:X24"/>
    <mergeCell ref="W25:X25"/>
    <mergeCell ref="W26:X26"/>
    <mergeCell ref="W27:X27"/>
    <mergeCell ref="W28:X28"/>
    <mergeCell ref="W29:X29"/>
    <mergeCell ref="W30:X30"/>
    <mergeCell ref="AF27:AG27"/>
    <mergeCell ref="AF28:AG28"/>
    <mergeCell ref="Q27:R27"/>
    <mergeCell ref="Q28:R28"/>
    <mergeCell ref="S27:T27"/>
    <mergeCell ref="S28:T28"/>
    <mergeCell ref="U27:V27"/>
    <mergeCell ref="U28:V28"/>
    <mergeCell ref="Q29:R29"/>
    <mergeCell ref="AF31:AG31"/>
    <mergeCell ref="AF32:AG32"/>
    <mergeCell ref="Q31:R31"/>
    <mergeCell ref="Q32:R32"/>
    <mergeCell ref="S31:T31"/>
    <mergeCell ref="S32:T32"/>
    <mergeCell ref="U29:V29"/>
    <mergeCell ref="U30:V30"/>
    <mergeCell ref="U31:V31"/>
    <mergeCell ref="U32:V32"/>
    <mergeCell ref="W31:X31"/>
    <mergeCell ref="W32:X32"/>
    <mergeCell ref="Q30:R30"/>
    <mergeCell ref="S29:T29"/>
    <mergeCell ref="S30:T30"/>
    <mergeCell ref="AF29:AG29"/>
    <mergeCell ref="AF30:AG30"/>
    <mergeCell ref="W40:X40"/>
    <mergeCell ref="W37:X37"/>
    <mergeCell ref="W38:X38"/>
    <mergeCell ref="AF39:AG39"/>
    <mergeCell ref="AF40:AG40"/>
    <mergeCell ref="U35:V35"/>
    <mergeCell ref="U36:V36"/>
    <mergeCell ref="AF37:AG37"/>
    <mergeCell ref="AF38:AG38"/>
    <mergeCell ref="W39:X39"/>
    <mergeCell ref="Q33:R33"/>
    <mergeCell ref="Q34:R34"/>
    <mergeCell ref="S33:T33"/>
    <mergeCell ref="S34:T34"/>
    <mergeCell ref="AF33:AG33"/>
    <mergeCell ref="AF34:AG34"/>
    <mergeCell ref="W35:X35"/>
    <mergeCell ref="W36:X36"/>
    <mergeCell ref="W33:X33"/>
    <mergeCell ref="W34:X34"/>
    <mergeCell ref="AF35:AG35"/>
    <mergeCell ref="AF36:AG36"/>
    <mergeCell ref="Q35:R35"/>
    <mergeCell ref="Q36:R36"/>
    <mergeCell ref="S35:T35"/>
    <mergeCell ref="S36:T36"/>
    <mergeCell ref="U33:V33"/>
    <mergeCell ref="U34:V34"/>
    <mergeCell ref="Q39:R39"/>
    <mergeCell ref="Q40:R40"/>
    <mergeCell ref="S39:T39"/>
    <mergeCell ref="S40:T40"/>
    <mergeCell ref="U39:V39"/>
    <mergeCell ref="U40:V40"/>
    <mergeCell ref="Q42:R42"/>
    <mergeCell ref="U37:V37"/>
    <mergeCell ref="U38:V38"/>
    <mergeCell ref="Q37:R37"/>
    <mergeCell ref="Q38:R38"/>
    <mergeCell ref="S37:T37"/>
    <mergeCell ref="S38:T38"/>
    <mergeCell ref="W43:X43"/>
    <mergeCell ref="S43:T43"/>
    <mergeCell ref="W49:X49"/>
    <mergeCell ref="U43:V43"/>
    <mergeCell ref="AF43:AG43"/>
    <mergeCell ref="W41:X41"/>
    <mergeCell ref="W42:X42"/>
    <mergeCell ref="S41:T41"/>
    <mergeCell ref="Q41:R41"/>
    <mergeCell ref="S42:T42"/>
    <mergeCell ref="U41:V41"/>
    <mergeCell ref="U42:V42"/>
    <mergeCell ref="AF41:AG41"/>
    <mergeCell ref="Q43:R43"/>
    <mergeCell ref="AF42:AG42"/>
    <mergeCell ref="K46:L46"/>
    <mergeCell ref="N46:O46"/>
    <mergeCell ref="S46:T46"/>
    <mergeCell ref="W46:X46"/>
    <mergeCell ref="W47:X47"/>
    <mergeCell ref="AF44:AG44"/>
    <mergeCell ref="W48:X48"/>
    <mergeCell ref="Q44:R44"/>
    <mergeCell ref="S44:T44"/>
    <mergeCell ref="U44:V44"/>
    <mergeCell ref="W44:X44"/>
  </mergeCells>
  <conditionalFormatting sqref="L13:L40">
    <cfRule type="expression" dxfId="235" priority="13" stopIfTrue="1">
      <formula>$AT13&gt;10</formula>
    </cfRule>
  </conditionalFormatting>
  <conditionalFormatting sqref="H13:H41">
    <cfRule type="expression" dxfId="234" priority="3" stopIfTrue="1">
      <formula>$AT13&gt;10</formula>
    </cfRule>
  </conditionalFormatting>
  <conditionalFormatting sqref="B13:X41 Q42:R43 W42:X43">
    <cfRule type="expression" dxfId="233" priority="1" stopIfTrue="1">
      <formula>WEEKDAY($B13)=7</formula>
    </cfRule>
    <cfRule type="expression" dxfId="232" priority="2" stopIfTrue="1">
      <formula>WEEKDAY($B13)=1</formula>
    </cfRule>
  </conditionalFormatting>
  <dataValidations count="1">
    <dataValidation type="custom" allowBlank="1" showInputMessage="1" showErrorMessage="1" error="Eingabe nur an Samstagen!_x000a_Max. 8 Stunden." sqref="M13:M41" xr:uid="{00000000-0002-0000-04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/>
  <dimension ref="A1:AV53"/>
  <sheetViews>
    <sheetView showGridLines="0" showRowColHeaders="0" showZeros="0" topLeftCell="B1" zoomScaleNormal="100" workbookViewId="0">
      <pane ySplit="12" topLeftCell="A22" activePane="bottomLeft" state="frozen"/>
      <selection activeCell="J13" sqref="J13"/>
      <selection pane="bottomLeft" activeCell="E33" sqref="E3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Persönliche_Daten!F10&amp;" "&amp;Persönliche_Daten!F2</f>
        <v>März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Jahresübersicht!H13</f>
        <v>0</v>
      </c>
      <c r="P8" s="1"/>
      <c r="Q8" s="72" t="s">
        <v>22</v>
      </c>
      <c r="R8" s="144">
        <f>Persönliche_Daten!G10</f>
        <v>0</v>
      </c>
      <c r="S8" s="144">
        <f>Persönliche_Daten!H10</f>
        <v>0</v>
      </c>
      <c r="T8" s="144">
        <f>Persönliche_Daten!I10</f>
        <v>0</v>
      </c>
      <c r="U8" s="144">
        <f>Persönliche_Daten!J10</f>
        <v>0</v>
      </c>
      <c r="V8" s="144">
        <f>Persönliche_Daten!K10</f>
        <v>0</v>
      </c>
      <c r="W8" s="144">
        <f>Persönliche_Daten!L10</f>
        <v>0</v>
      </c>
      <c r="X8" s="145">
        <f>Persönliche_Daten!M10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Februar!W49</f>
        <v>-3.95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Februar!AV43</f>
        <v>0</v>
      </c>
    </row>
    <row r="13" spans="2:48" s="10" customFormat="1" ht="15" customHeight="1" x14ac:dyDescent="0.2">
      <c r="B13" s="221">
        <f>Persönliche_Daten!N10</f>
        <v>46082</v>
      </c>
      <c r="C13" s="230">
        <f>WEEKDAY(B13)</f>
        <v>1</v>
      </c>
      <c r="D13" s="233">
        <f>Persönliche_Daten!N10</f>
        <v>46082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-3.95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IF(B13=$R$7,$R$10,IF(B13=$S$7,$S$10,IF(B13=$T$7,$T$10,IF(B13=$U$7,$U$10,IF(B13=$V$7,$V$10,IF(B13=$W$7,$W$10,IF(B13=$X$7,$X$10,0)))))))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1">
        <f>B13+1</f>
        <v>46083</v>
      </c>
      <c r="C14" s="230">
        <f>WEEKDAY(B14)</f>
        <v>2</v>
      </c>
      <c r="D14" s="233">
        <f>D13+1</f>
        <v>46083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3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-3.95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1">
        <f t="shared" ref="B15:B40" si="16">B14+1</f>
        <v>46084</v>
      </c>
      <c r="C15" s="230">
        <f t="shared" ref="C15:C40" si="17">WEEKDAY(B15)</f>
        <v>3</v>
      </c>
      <c r="D15" s="233">
        <f t="shared" ref="D15:D40" si="18">D14+1</f>
        <v>46084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-3.95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1">
        <f t="shared" si="16"/>
        <v>46085</v>
      </c>
      <c r="C16" s="230">
        <f t="shared" si="17"/>
        <v>4</v>
      </c>
      <c r="D16" s="233">
        <f t="shared" si="18"/>
        <v>46085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-3.95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1">
        <f t="shared" si="16"/>
        <v>46086</v>
      </c>
      <c r="C17" s="230">
        <f t="shared" si="17"/>
        <v>5</v>
      </c>
      <c r="D17" s="233">
        <f t="shared" si="18"/>
        <v>46086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-3.95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1">
        <f t="shared" si="16"/>
        <v>46087</v>
      </c>
      <c r="C18" s="230">
        <f t="shared" si="17"/>
        <v>6</v>
      </c>
      <c r="D18" s="233">
        <f t="shared" si="18"/>
        <v>46087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-3.95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1">
        <f t="shared" si="16"/>
        <v>46088</v>
      </c>
      <c r="C19" s="230">
        <f t="shared" si="17"/>
        <v>7</v>
      </c>
      <c r="D19" s="233">
        <f t="shared" si="18"/>
        <v>46088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 t="shared" si="7"/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-3.95</v>
      </c>
      <c r="AA19" s="9"/>
      <c r="AB19" s="96">
        <f t="shared" si="9"/>
        <v>0</v>
      </c>
      <c r="AC19" s="9"/>
      <c r="AD19" s="9"/>
      <c r="AE19" s="9"/>
      <c r="AF19" s="300">
        <f t="shared" si="1"/>
        <v>0</v>
      </c>
      <c r="AG19" s="300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1">
        <f t="shared" si="16"/>
        <v>46089</v>
      </c>
      <c r="C20" s="230">
        <f t="shared" si="17"/>
        <v>1</v>
      </c>
      <c r="D20" s="233">
        <f t="shared" si="18"/>
        <v>46089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-3.95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1">
        <f t="shared" si="16"/>
        <v>46090</v>
      </c>
      <c r="C21" s="230">
        <f t="shared" si="17"/>
        <v>2</v>
      </c>
      <c r="D21" s="233">
        <f t="shared" si="18"/>
        <v>46090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 t="shared" si="7"/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-3.95</v>
      </c>
      <c r="AA21" s="9"/>
      <c r="AB21" s="96">
        <f t="shared" si="9"/>
        <v>0</v>
      </c>
      <c r="AC21" s="9"/>
      <c r="AD21" s="9"/>
      <c r="AE21" s="9"/>
      <c r="AF21" s="300">
        <f t="shared" si="1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1">
        <f t="shared" si="16"/>
        <v>46091</v>
      </c>
      <c r="C22" s="230">
        <f t="shared" si="17"/>
        <v>3</v>
      </c>
      <c r="D22" s="233">
        <f t="shared" si="18"/>
        <v>46091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-3.95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1">
        <f t="shared" si="16"/>
        <v>46092</v>
      </c>
      <c r="C23" s="230">
        <f t="shared" si="17"/>
        <v>4</v>
      </c>
      <c r="D23" s="233">
        <f t="shared" si="18"/>
        <v>46092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-3.95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1">
        <f t="shared" si="16"/>
        <v>46093</v>
      </c>
      <c r="C24" s="230">
        <f t="shared" si="17"/>
        <v>5</v>
      </c>
      <c r="D24" s="233">
        <f t="shared" si="18"/>
        <v>46093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-3.95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1">
        <f t="shared" si="16"/>
        <v>46094</v>
      </c>
      <c r="C25" s="230">
        <f t="shared" si="17"/>
        <v>6</v>
      </c>
      <c r="D25" s="233">
        <f t="shared" si="18"/>
        <v>46094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-3.95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1">
        <f t="shared" si="16"/>
        <v>46095</v>
      </c>
      <c r="C26" s="230">
        <f t="shared" si="17"/>
        <v>7</v>
      </c>
      <c r="D26" s="233">
        <f t="shared" si="18"/>
        <v>46095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-3.95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1">
        <f t="shared" si="16"/>
        <v>46096</v>
      </c>
      <c r="C27" s="230">
        <f t="shared" si="17"/>
        <v>1</v>
      </c>
      <c r="D27" s="233">
        <f t="shared" si="18"/>
        <v>46096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-3.95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1">
        <f t="shared" si="16"/>
        <v>46097</v>
      </c>
      <c r="C28" s="230">
        <f t="shared" si="17"/>
        <v>2</v>
      </c>
      <c r="D28" s="233">
        <f t="shared" si="18"/>
        <v>46097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 t="shared" si="7"/>
        <v>0</v>
      </c>
      <c r="T28" s="330"/>
      <c r="U28" s="314">
        <f t="shared" si="8"/>
        <v>0</v>
      </c>
      <c r="V28" s="316"/>
      <c r="W28" s="314">
        <f t="shared" si="19"/>
        <v>0</v>
      </c>
      <c r="X28" s="315"/>
      <c r="Y28" s="9"/>
      <c r="Z28" s="115">
        <f t="shared" si="20"/>
        <v>-3.95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1">
        <f t="shared" si="16"/>
        <v>46098</v>
      </c>
      <c r="C29" s="230">
        <f t="shared" si="17"/>
        <v>3</v>
      </c>
      <c r="D29" s="233">
        <f t="shared" si="18"/>
        <v>46098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0</v>
      </c>
      <c r="X29" s="315"/>
      <c r="Y29" s="9"/>
      <c r="Z29" s="115">
        <f t="shared" si="20"/>
        <v>-3.95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1">
        <f t="shared" si="16"/>
        <v>46099</v>
      </c>
      <c r="C30" s="230">
        <f t="shared" si="17"/>
        <v>4</v>
      </c>
      <c r="D30" s="233">
        <f t="shared" si="18"/>
        <v>46099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0</v>
      </c>
      <c r="X30" s="315"/>
      <c r="Y30" s="9"/>
      <c r="Z30" s="115">
        <f t="shared" si="20"/>
        <v>-3.95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1">
        <f t="shared" si="16"/>
        <v>46100</v>
      </c>
      <c r="C31" s="230">
        <f t="shared" si="17"/>
        <v>5</v>
      </c>
      <c r="D31" s="233">
        <f t="shared" si="18"/>
        <v>46100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0</v>
      </c>
      <c r="X31" s="315"/>
      <c r="Y31" s="9"/>
      <c r="Z31" s="115">
        <f t="shared" si="20"/>
        <v>-3.95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1">
        <f t="shared" si="16"/>
        <v>46101</v>
      </c>
      <c r="C32" s="230">
        <f t="shared" si="17"/>
        <v>6</v>
      </c>
      <c r="D32" s="233">
        <f t="shared" si="18"/>
        <v>46101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0</v>
      </c>
      <c r="X32" s="315"/>
      <c r="Y32" s="9"/>
      <c r="Z32" s="115">
        <f t="shared" si="20"/>
        <v>-3.95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1">
        <f t="shared" si="16"/>
        <v>46102</v>
      </c>
      <c r="C33" s="230">
        <f t="shared" si="17"/>
        <v>7</v>
      </c>
      <c r="D33" s="233">
        <f t="shared" si="18"/>
        <v>46102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0</v>
      </c>
      <c r="X33" s="315"/>
      <c r="Y33" s="9"/>
      <c r="Z33" s="115">
        <f t="shared" si="20"/>
        <v>-3.95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1">
        <f t="shared" si="16"/>
        <v>46103</v>
      </c>
      <c r="C34" s="230">
        <f t="shared" si="17"/>
        <v>1</v>
      </c>
      <c r="D34" s="233">
        <f t="shared" si="18"/>
        <v>46103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0</v>
      </c>
      <c r="X34" s="315"/>
      <c r="Y34" s="9"/>
      <c r="Z34" s="115">
        <f t="shared" si="20"/>
        <v>-3.95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1">
        <f t="shared" si="16"/>
        <v>46104</v>
      </c>
      <c r="C35" s="230">
        <f t="shared" si="17"/>
        <v>2</v>
      </c>
      <c r="D35" s="233">
        <f t="shared" si="18"/>
        <v>46104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0</v>
      </c>
      <c r="X35" s="315"/>
      <c r="Y35" s="9"/>
      <c r="Z35" s="115">
        <f t="shared" si="20"/>
        <v>-3.95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1">
        <f t="shared" si="16"/>
        <v>46105</v>
      </c>
      <c r="C36" s="230">
        <f t="shared" si="17"/>
        <v>3</v>
      </c>
      <c r="D36" s="233">
        <f t="shared" si="18"/>
        <v>46105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0</v>
      </c>
      <c r="X36" s="315"/>
      <c r="Y36" s="9"/>
      <c r="Z36" s="115">
        <f t="shared" si="20"/>
        <v>-3.95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1">
        <f t="shared" si="16"/>
        <v>46106</v>
      </c>
      <c r="C37" s="230">
        <f t="shared" si="17"/>
        <v>4</v>
      </c>
      <c r="D37" s="233">
        <f t="shared" si="18"/>
        <v>46106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0</v>
      </c>
      <c r="X37" s="315"/>
      <c r="Y37" s="9"/>
      <c r="Z37" s="115">
        <f t="shared" si="20"/>
        <v>-3.95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1">
        <f t="shared" si="16"/>
        <v>46107</v>
      </c>
      <c r="C38" s="230">
        <f t="shared" si="17"/>
        <v>5</v>
      </c>
      <c r="D38" s="233">
        <f t="shared" si="18"/>
        <v>46107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0</v>
      </c>
      <c r="X38" s="315"/>
      <c r="Y38" s="9"/>
      <c r="Z38" s="115">
        <f t="shared" si="20"/>
        <v>-3.95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1">
        <f t="shared" si="16"/>
        <v>46108</v>
      </c>
      <c r="C39" s="230">
        <f t="shared" si="17"/>
        <v>6</v>
      </c>
      <c r="D39" s="233">
        <f t="shared" si="18"/>
        <v>46108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0</v>
      </c>
      <c r="X39" s="315"/>
      <c r="Y39" s="9"/>
      <c r="Z39" s="115">
        <f t="shared" si="20"/>
        <v>-3.95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1">
        <f t="shared" si="16"/>
        <v>46109</v>
      </c>
      <c r="C40" s="230">
        <f t="shared" si="17"/>
        <v>7</v>
      </c>
      <c r="D40" s="233">
        <f t="shared" si="18"/>
        <v>46109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0</v>
      </c>
      <c r="X40" s="315"/>
      <c r="Y40" s="9"/>
      <c r="Z40" s="115">
        <f t="shared" si="20"/>
        <v>-3.95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1">
        <f t="shared" ref="B41:B43" si="23">IFERROR(IF(MONTH(B40+1)=MONTH(B40),B40+1,""),"")</f>
        <v>46110</v>
      </c>
      <c r="C41" s="230">
        <f>IFERROR(WEEKDAY(B41),"")</f>
        <v>1</v>
      </c>
      <c r="D41" s="233">
        <f>IFERROR(IF(MONTH(D40+1)=MONTH(D40),D40+1,""),"")</f>
        <v>46110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-3.95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1">
        <f t="shared" si="23"/>
        <v>46111</v>
      </c>
      <c r="C42" s="230">
        <f t="shared" ref="C42:C43" si="27">IFERROR(WEEKDAY(B42),"")</f>
        <v>2</v>
      </c>
      <c r="D42" s="233">
        <f t="shared" ref="D42:D43" si="28">IFERROR(IF(MONTH(D41+1)=MONTH(D41),D41+1,""),"")</f>
        <v>46111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-3.95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46112</v>
      </c>
      <c r="C43" s="230">
        <f t="shared" si="27"/>
        <v>3</v>
      </c>
      <c r="D43" s="234">
        <f t="shared" si="28"/>
        <v>46112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27">
        <f t="shared" si="29"/>
        <v>0</v>
      </c>
      <c r="R43" s="328"/>
      <c r="S43" s="329">
        <f t="shared" si="7"/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-3.95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43">
        <f>SUM(N13:N43)</f>
        <v>0</v>
      </c>
      <c r="O44" s="217">
        <f t="shared" si="31"/>
        <v>0</v>
      </c>
      <c r="P44" s="29"/>
      <c r="Q44" s="336">
        <f>SUM(Q13:R43)</f>
        <v>0</v>
      </c>
      <c r="R44" s="336"/>
      <c r="S44" s="336">
        <f>SUM(S13:T43)</f>
        <v>0</v>
      </c>
      <c r="T44" s="336"/>
      <c r="U44" s="337"/>
      <c r="V44" s="337"/>
      <c r="W44" s="336">
        <f t="shared" ref="W44" si="32">IF(S44=0,S44-Q44,IF(AND(W41=0,D41="",AW41=0),W40,IF(AND(W42=0,D42="",AW42=0),W41,IF(AND(W43=0,D43="",AW43=0),W42,W43))))</f>
        <v>0</v>
      </c>
      <c r="X44" s="338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7"/>
      <c r="M46" s="6"/>
      <c r="N46" s="317"/>
      <c r="O46" s="317"/>
      <c r="P46" s="48"/>
      <c r="Q46" s="48"/>
      <c r="R46" s="48"/>
      <c r="S46" s="321"/>
      <c r="T46" s="335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41"/>
      <c r="AL46" s="41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30</v>
      </c>
      <c r="U48" s="6"/>
      <c r="V48" s="6"/>
      <c r="W48" s="298">
        <f>Februar!W49</f>
        <v>-3.95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-3.95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-3</v>
      </c>
      <c r="AK49" s="9">
        <f>ROUND(W49-AJ49,2)</f>
        <v>-0.95</v>
      </c>
      <c r="AL49" s="10">
        <f>ROUND(AK49*60,0)</f>
        <v>-57</v>
      </c>
      <c r="AM49" s="10" t="str">
        <f>AJ49&amp;" "&amp;"Std."&amp;" "&amp;AL49&amp;" "&amp;"Min."</f>
        <v>-3 Std. -57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37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-3 Std. -57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Ir0skjpUl3bdkc104eDyRliViP2JBPCqWcByDV19JRAEs0FmogluZ0tGqqX6yhlPCxJRuQ9AWA+8tpvE51Ep0Q==" saltValue="QNqCVMBMTyZGR1rcAO3Y+Q==" spinCount="100000" sheet="1" selectLockedCells="1"/>
  <customSheetViews>
    <customSheetView guid="{22DB5202-71BE-11D3-B97D-005004335D92}" showGridLines="0" zeroValues="0" hiddenColumns="1" showRuler="0" topLeftCell="B1">
      <pane ySplit="12" topLeftCell="A13" activePane="bottomLeft" state="frozen"/>
      <selection pane="bottomLeft" activeCell="J52" sqref="J52"/>
      <pageMargins left="0.35433070866141736" right="0.23622047244094491" top="0.47244094488188981" bottom="0.23622047244094491" header="0.31496062992125984" footer="0.15748031496062992"/>
      <pageSetup paperSize="9" orientation="portrait" horizontalDpi="4294967292" verticalDpi="0" r:id="rId1"/>
      <headerFooter alignWithMargins="0"/>
    </customSheetView>
  </customSheetViews>
  <mergeCells count="175">
    <mergeCell ref="Q11:R11"/>
    <mergeCell ref="H8:L8"/>
    <mergeCell ref="M5:O5"/>
    <mergeCell ref="H5:L5"/>
    <mergeCell ref="H6:L6"/>
    <mergeCell ref="H7:L7"/>
    <mergeCell ref="U11:V11"/>
    <mergeCell ref="W11:X11"/>
    <mergeCell ref="W14:X14"/>
    <mergeCell ref="U14:V14"/>
    <mergeCell ref="Q14:R14"/>
    <mergeCell ref="W13:X13"/>
    <mergeCell ref="S13:T13"/>
    <mergeCell ref="U13:V13"/>
    <mergeCell ref="Q13:R13"/>
    <mergeCell ref="S14:T14"/>
    <mergeCell ref="AF13:AG13"/>
    <mergeCell ref="AF14:AG14"/>
    <mergeCell ref="W15:X15"/>
    <mergeCell ref="W16:X16"/>
    <mergeCell ref="Q15:R15"/>
    <mergeCell ref="Q16:R16"/>
    <mergeCell ref="AF15:AG15"/>
    <mergeCell ref="AF16:AG16"/>
    <mergeCell ref="S15:T15"/>
    <mergeCell ref="S16:T16"/>
    <mergeCell ref="U15:V15"/>
    <mergeCell ref="U16:V16"/>
    <mergeCell ref="Q17:R17"/>
    <mergeCell ref="Q18:R18"/>
    <mergeCell ref="AF17:AG17"/>
    <mergeCell ref="AF18:AG18"/>
    <mergeCell ref="W17:X17"/>
    <mergeCell ref="W18:X18"/>
    <mergeCell ref="S17:T17"/>
    <mergeCell ref="S18:T18"/>
    <mergeCell ref="U17:V17"/>
    <mergeCell ref="U18:V18"/>
    <mergeCell ref="Q19:R19"/>
    <mergeCell ref="Q20:R20"/>
    <mergeCell ref="AF19:AG19"/>
    <mergeCell ref="AF20:AG20"/>
    <mergeCell ref="W19:X19"/>
    <mergeCell ref="W20:X20"/>
    <mergeCell ref="S19:T19"/>
    <mergeCell ref="S20:T20"/>
    <mergeCell ref="U19:V19"/>
    <mergeCell ref="U20:V20"/>
    <mergeCell ref="Q21:R21"/>
    <mergeCell ref="Q22:R22"/>
    <mergeCell ref="AF21:AG21"/>
    <mergeCell ref="AF22:AG22"/>
    <mergeCell ref="W21:X21"/>
    <mergeCell ref="W22:X22"/>
    <mergeCell ref="S21:T21"/>
    <mergeCell ref="S22:T22"/>
    <mergeCell ref="U21:V21"/>
    <mergeCell ref="U22:V22"/>
    <mergeCell ref="Q23:R23"/>
    <mergeCell ref="Q24:R24"/>
    <mergeCell ref="AF23:AG23"/>
    <mergeCell ref="AF24:AG24"/>
    <mergeCell ref="W23:X23"/>
    <mergeCell ref="W24:X24"/>
    <mergeCell ref="S23:T23"/>
    <mergeCell ref="S24:T24"/>
    <mergeCell ref="U23:V23"/>
    <mergeCell ref="U24:V24"/>
    <mergeCell ref="Q25:R25"/>
    <mergeCell ref="Q26:R26"/>
    <mergeCell ref="AF25:AG25"/>
    <mergeCell ref="AF26:AG26"/>
    <mergeCell ref="W25:X25"/>
    <mergeCell ref="W26:X26"/>
    <mergeCell ref="S25:T25"/>
    <mergeCell ref="S26:T26"/>
    <mergeCell ref="U25:V25"/>
    <mergeCell ref="U26:V26"/>
    <mergeCell ref="Q27:R27"/>
    <mergeCell ref="Q28:R28"/>
    <mergeCell ref="AF27:AG27"/>
    <mergeCell ref="AF28:AG28"/>
    <mergeCell ref="W27:X27"/>
    <mergeCell ref="W28:X28"/>
    <mergeCell ref="S27:T27"/>
    <mergeCell ref="S28:T28"/>
    <mergeCell ref="U27:V27"/>
    <mergeCell ref="U28:V28"/>
    <mergeCell ref="Q29:R29"/>
    <mergeCell ref="Q30:R30"/>
    <mergeCell ref="AF29:AG29"/>
    <mergeCell ref="AF30:AG30"/>
    <mergeCell ref="W29:X29"/>
    <mergeCell ref="W30:X30"/>
    <mergeCell ref="S29:T29"/>
    <mergeCell ref="S30:T30"/>
    <mergeCell ref="U29:V29"/>
    <mergeCell ref="U30:V30"/>
    <mergeCell ref="Q31:R31"/>
    <mergeCell ref="Q32:R32"/>
    <mergeCell ref="AF31:AG31"/>
    <mergeCell ref="AF32:AG32"/>
    <mergeCell ref="W31:X31"/>
    <mergeCell ref="W32:X32"/>
    <mergeCell ref="S31:T31"/>
    <mergeCell ref="S32:T32"/>
    <mergeCell ref="U31:V31"/>
    <mergeCell ref="U32:V32"/>
    <mergeCell ref="Q33:R33"/>
    <mergeCell ref="Q34:R34"/>
    <mergeCell ref="AF33:AG33"/>
    <mergeCell ref="AF34:AG34"/>
    <mergeCell ref="W33:X33"/>
    <mergeCell ref="W34:X34"/>
    <mergeCell ref="S33:T33"/>
    <mergeCell ref="S34:T34"/>
    <mergeCell ref="U33:V33"/>
    <mergeCell ref="U34:V34"/>
    <mergeCell ref="Q35:R35"/>
    <mergeCell ref="Q36:R36"/>
    <mergeCell ref="AF35:AG35"/>
    <mergeCell ref="AF36:AG36"/>
    <mergeCell ref="W35:X35"/>
    <mergeCell ref="W36:X36"/>
    <mergeCell ref="S35:T35"/>
    <mergeCell ref="S36:T36"/>
    <mergeCell ref="U35:V35"/>
    <mergeCell ref="U36:V36"/>
    <mergeCell ref="Q37:R37"/>
    <mergeCell ref="Q38:R38"/>
    <mergeCell ref="AF37:AG37"/>
    <mergeCell ref="AF38:AG38"/>
    <mergeCell ref="W37:X37"/>
    <mergeCell ref="W38:X38"/>
    <mergeCell ref="S37:T37"/>
    <mergeCell ref="S38:T38"/>
    <mergeCell ref="U37:V37"/>
    <mergeCell ref="U38:V38"/>
    <mergeCell ref="Q39:R39"/>
    <mergeCell ref="Q40:R40"/>
    <mergeCell ref="AF39:AG39"/>
    <mergeCell ref="AF40:AG40"/>
    <mergeCell ref="W39:X39"/>
    <mergeCell ref="W40:X40"/>
    <mergeCell ref="S39:T39"/>
    <mergeCell ref="S40:T40"/>
    <mergeCell ref="U39:V39"/>
    <mergeCell ref="U40:V40"/>
    <mergeCell ref="Q41:R41"/>
    <mergeCell ref="Q42:R42"/>
    <mergeCell ref="AF41:AG41"/>
    <mergeCell ref="AF42:AG42"/>
    <mergeCell ref="W41:X41"/>
    <mergeCell ref="W42:X42"/>
    <mergeCell ref="S41:T41"/>
    <mergeCell ref="S42:T42"/>
    <mergeCell ref="U41:V41"/>
    <mergeCell ref="U42:V42"/>
    <mergeCell ref="W48:X48"/>
    <mergeCell ref="W49:X49"/>
    <mergeCell ref="K46:L46"/>
    <mergeCell ref="N46:O46"/>
    <mergeCell ref="S46:T46"/>
    <mergeCell ref="W46:X46"/>
    <mergeCell ref="W47:X47"/>
    <mergeCell ref="AF43:AG43"/>
    <mergeCell ref="Q44:R44"/>
    <mergeCell ref="S44:T44"/>
    <mergeCell ref="U44:V44"/>
    <mergeCell ref="W44:X44"/>
    <mergeCell ref="AF44:AG44"/>
    <mergeCell ref="W43:X43"/>
    <mergeCell ref="S43:T43"/>
    <mergeCell ref="U43:V43"/>
    <mergeCell ref="Q43:R43"/>
  </mergeCells>
  <conditionalFormatting sqref="U13:U43 I13:K43 F13:G43 B13:D43 M13:S43 W13:W43">
    <cfRule type="expression" dxfId="231" priority="10" stopIfTrue="1">
      <formula>WEEKDAY($B13)=7</formula>
    </cfRule>
    <cfRule type="expression" dxfId="230" priority="11" stopIfTrue="1">
      <formula>WEEKDAY($B13)=1</formula>
    </cfRule>
  </conditionalFormatting>
  <conditionalFormatting sqref="L13:L43">
    <cfRule type="expression" dxfId="229" priority="12" stopIfTrue="1">
      <formula>WEEKDAY($B13)=7</formula>
    </cfRule>
    <cfRule type="expression" dxfId="228" priority="13" stopIfTrue="1">
      <formula>WEEKDAY($B13)=1</formula>
    </cfRule>
    <cfRule type="expression" dxfId="227" priority="14" stopIfTrue="1">
      <formula>$AT13&gt;10</formula>
    </cfRule>
  </conditionalFormatting>
  <conditionalFormatting sqref="M13:M43">
    <cfRule type="expression" dxfId="226" priority="8" stopIfTrue="1">
      <formula>WEEKDAY($B13)=7</formula>
    </cfRule>
    <cfRule type="expression" dxfId="225" priority="9" stopIfTrue="1">
      <formula>WEEKDAY($B13)=1</formula>
    </cfRule>
  </conditionalFormatting>
  <conditionalFormatting sqref="M13:M43">
    <cfRule type="expression" dxfId="224" priority="6" stopIfTrue="1">
      <formula>WEEKDAY($B13)=7</formula>
    </cfRule>
    <cfRule type="expression" dxfId="223" priority="7" stopIfTrue="1">
      <formula>WEEKDAY($B13)=1</formula>
    </cfRule>
  </conditionalFormatting>
  <conditionalFormatting sqref="E13:E43">
    <cfRule type="expression" dxfId="222" priority="4" stopIfTrue="1">
      <formula>WEEKDAY($C13)=7</formula>
    </cfRule>
    <cfRule type="expression" dxfId="221" priority="5" stopIfTrue="1">
      <formula>WEEKDAY($C13)=1</formula>
    </cfRule>
  </conditionalFormatting>
  <conditionalFormatting sqref="H13:H43">
    <cfRule type="expression" dxfId="220" priority="1" stopIfTrue="1">
      <formula>WEEKDAY($B13)=7</formula>
    </cfRule>
    <cfRule type="expression" dxfId="219" priority="2" stopIfTrue="1">
      <formula>WEEKDAY($B13)=1</formula>
    </cfRule>
    <cfRule type="expression" dxfId="218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5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Q14" sqref="Q14:R14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Persönliche_Daten!F11&amp;" "&amp;Persönliche_Daten!F2</f>
        <v>April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Jahresübersicht!H14</f>
        <v>0</v>
      </c>
      <c r="P8" s="1"/>
      <c r="Q8" s="72" t="s">
        <v>22</v>
      </c>
      <c r="R8" s="144">
        <f>Persönliche_Daten!G11</f>
        <v>0</v>
      </c>
      <c r="S8" s="144">
        <f>Persönliche_Daten!H11</f>
        <v>0</v>
      </c>
      <c r="T8" s="144">
        <f>Persönliche_Daten!I11</f>
        <v>0</v>
      </c>
      <c r="U8" s="144">
        <f>Persönliche_Daten!J11</f>
        <v>0</v>
      </c>
      <c r="V8" s="144">
        <f>Persönliche_Daten!K11</f>
        <v>0</v>
      </c>
      <c r="W8" s="144">
        <f>Persönliche_Daten!L11</f>
        <v>0</v>
      </c>
      <c r="X8" s="145">
        <f>Persönliche_Daten!M11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März!W49</f>
        <v>-3.95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März!AV43</f>
        <v>0</v>
      </c>
    </row>
    <row r="13" spans="2:48" s="10" customFormat="1" ht="15" customHeight="1" x14ac:dyDescent="0.2">
      <c r="B13" s="228">
        <f>Persönliche_Daten!N11</f>
        <v>46113</v>
      </c>
      <c r="C13" s="231">
        <f>WEEKDAY(B13)</f>
        <v>4</v>
      </c>
      <c r="D13" s="234">
        <f>Persönliche_Daten!N11</f>
        <v>46113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-3.95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IF(B13=$R$7,$R$11,IF(B13=$S$7,$S$11,IF(B13=$T$7,$T$11,IF(B13=$U$7,$U$11,IF(B13=$V$7,$V$11,IF(B13=$W$7,$W$11,IF(B13=$X$7,$X$11,0)))))))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46114</v>
      </c>
      <c r="C14" s="231">
        <f>WEEKDAY(B14)</f>
        <v>5</v>
      </c>
      <c r="D14" s="234">
        <f>D13+1</f>
        <v>46114</v>
      </c>
      <c r="E14" s="281" t="str">
        <f>IFERROR(VLOOKUP($D14,Feiertage!$A$4:$C$31,2,FALSE),"")</f>
        <v>o</v>
      </c>
      <c r="F14" s="78"/>
      <c r="G14" s="78"/>
      <c r="H14" s="79" t="str">
        <f>IFERROR(VLOOKUP($D14,Feiertage!$A$4:$C$31,3,FALSE),"")</f>
        <v>Gründonnerstag</v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2" si="4">IF(C14=1,L14,0)</f>
        <v>0</v>
      </c>
      <c r="O14" s="80">
        <f t="shared" ref="O14:O42" si="5">IF(AP14=FALSE,0,L14)</f>
        <v>0</v>
      </c>
      <c r="P14" s="5"/>
      <c r="Q14" s="339">
        <f t="shared" ref="Q14:Q40" si="6">IF(E14="o",3.95,IF(OR(E14&gt;" ",F14&gt;" ",G14&gt;" "),0,HLOOKUP(C14,$R$7:$X$8,2,FALSE)))</f>
        <v>3.95</v>
      </c>
      <c r="R14" s="340"/>
      <c r="S14" s="329">
        <f t="shared" ref="S14:S42" si="7">IF(F14&gt;" ",0,IF(G14&gt;" ",0,IF(L14&gt;0,L14,0)))</f>
        <v>0</v>
      </c>
      <c r="T14" s="330"/>
      <c r="U14" s="314">
        <f t="shared" ref="U14:U43" si="8">IF(OR(Q14&gt;0,S14&lt;&gt;0),ROUND(S14-Q14,2),0)</f>
        <v>-3.95</v>
      </c>
      <c r="V14" s="316"/>
      <c r="W14" s="314">
        <f>ROUND(W13+U14,2)</f>
        <v>-3.95</v>
      </c>
      <c r="X14" s="315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46115</v>
      </c>
      <c r="C15" s="231">
        <f t="shared" ref="C15:C40" si="17">WEEKDAY(B15)</f>
        <v>6</v>
      </c>
      <c r="D15" s="234">
        <f t="shared" ref="D15:D40" si="18">D14+1</f>
        <v>46115</v>
      </c>
      <c r="E15" s="281" t="str">
        <f>IFERROR(VLOOKUP($D15,Feiertage!$A$4:$C$31,2,FALSE),"")</f>
        <v>x</v>
      </c>
      <c r="F15" s="78"/>
      <c r="G15" s="78"/>
      <c r="H15" s="79" t="str">
        <f>IFERROR(VLOOKUP($D15,Feiertage!$A$4:$C$31,3,FALSE),"")</f>
        <v>Karfreitag</v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-3.95</v>
      </c>
      <c r="X15" s="315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46116</v>
      </c>
      <c r="C16" s="231">
        <f t="shared" si="17"/>
        <v>7</v>
      </c>
      <c r="D16" s="234">
        <f t="shared" si="18"/>
        <v>46116</v>
      </c>
      <c r="E16" s="281" t="str">
        <f>IFERROR(VLOOKUP($D16,Feiertage!$A$4:$C$31,2,FALSE),"")</f>
        <v>x</v>
      </c>
      <c r="F16" s="81"/>
      <c r="G16" s="81"/>
      <c r="H16" s="79" t="str">
        <f>IFERROR(VLOOKUP($D16,Feiertage!$A$4:$C$31,3,FALSE),"")</f>
        <v>Karsamstag</v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-3.95</v>
      </c>
      <c r="X16" s="315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46117</v>
      </c>
      <c r="C17" s="231">
        <f t="shared" si="17"/>
        <v>1</v>
      </c>
      <c r="D17" s="234">
        <f t="shared" si="18"/>
        <v>46117</v>
      </c>
      <c r="E17" s="281" t="str">
        <f>IFERROR(VLOOKUP($D17,Feiertage!$A$4:$C$31,2,FALSE),"")</f>
        <v>x</v>
      </c>
      <c r="F17" s="81"/>
      <c r="G17" s="81"/>
      <c r="H17" s="79" t="str">
        <f>IFERROR(VLOOKUP($D17,Feiertage!$A$4:$C$31,3,FALSE),"")</f>
        <v>Ostersonntag</v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>IF(F17&gt;" ",0,IF(G17&gt;" ",0,IF(L17&gt;0,L17,0)))</f>
        <v>0</v>
      </c>
      <c r="T17" s="330"/>
      <c r="U17" s="314">
        <f t="shared" si="8"/>
        <v>0</v>
      </c>
      <c r="V17" s="316"/>
      <c r="W17" s="314">
        <f t="shared" si="19"/>
        <v>-3.95</v>
      </c>
      <c r="X17" s="315"/>
      <c r="Y17" s="9"/>
      <c r="Z17" s="115">
        <f t="shared" si="20"/>
        <v>-7.9</v>
      </c>
      <c r="AA17" s="9"/>
      <c r="AB17" s="96">
        <f>IF(F17="x",1,0)</f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>IF(E17="x",AF17-AF17,IF(F17="x",AF17-AF17,IF(G17="x",AF17-AF17,AF17)))</f>
        <v>0</v>
      </c>
      <c r="AO17" s="215" t="b">
        <f t="shared" si="2"/>
        <v>0</v>
      </c>
      <c r="AP17" s="215">
        <f>IF(E17="x",IF(J17&lt;10,L17,J17))</f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46118</v>
      </c>
      <c r="C18" s="231">
        <f t="shared" si="17"/>
        <v>2</v>
      </c>
      <c r="D18" s="234">
        <f t="shared" si="18"/>
        <v>46118</v>
      </c>
      <c r="E18" s="281" t="str">
        <f>IFERROR(VLOOKUP($D18,Feiertage!$A$4:$C$31,2,FALSE),"")</f>
        <v>x</v>
      </c>
      <c r="F18" s="78"/>
      <c r="G18" s="78"/>
      <c r="H18" s="79" t="str">
        <f>IFERROR(VLOOKUP($D18,Feiertage!$A$4:$C$31,3,FALSE),"")</f>
        <v>Ostermontag</v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>IF(F18&gt;" ",0,IF(G18&gt;" ",0,IF(L18&gt;0,L18,0)))</f>
        <v>0</v>
      </c>
      <c r="T18" s="330"/>
      <c r="U18" s="314">
        <f t="shared" si="8"/>
        <v>0</v>
      </c>
      <c r="V18" s="316"/>
      <c r="W18" s="314">
        <f t="shared" si="19"/>
        <v>-3.95</v>
      </c>
      <c r="X18" s="315"/>
      <c r="Y18" s="9"/>
      <c r="Z18" s="115">
        <f t="shared" si="20"/>
        <v>-7.9</v>
      </c>
      <c r="AA18" s="9"/>
      <c r="AB18" s="96">
        <f>IF(F18="x",1,0)</f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>IF(E18="x",AF18-AF18,IF(F18="x",AF18-AF18,IF(G18="x",AF18-AF18,AF18)))</f>
        <v>0</v>
      </c>
      <c r="AO18" s="215" t="b">
        <f t="shared" si="2"/>
        <v>0</v>
      </c>
      <c r="AP18" s="215">
        <f>IF(E18="x",IF(J18&lt;10,L18,J18))</f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46119</v>
      </c>
      <c r="C19" s="231">
        <f t="shared" si="17"/>
        <v>3</v>
      </c>
      <c r="D19" s="234">
        <f t="shared" si="18"/>
        <v>46119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>IF(F19&gt;" ",0,IF(G19&gt;" ",0,IF(L19&gt;0,L19,0)))</f>
        <v>0</v>
      </c>
      <c r="T19" s="330"/>
      <c r="U19" s="314">
        <f t="shared" si="8"/>
        <v>0</v>
      </c>
      <c r="V19" s="316"/>
      <c r="W19" s="314">
        <f t="shared" si="19"/>
        <v>-3.95</v>
      </c>
      <c r="X19" s="315"/>
      <c r="Y19" s="9"/>
      <c r="Z19" s="115">
        <f t="shared" si="20"/>
        <v>-7.9</v>
      </c>
      <c r="AA19" s="9"/>
      <c r="AB19" s="96">
        <f>IF(F19="x",1,0)</f>
        <v>0</v>
      </c>
      <c r="AC19" s="9"/>
      <c r="AD19" s="9"/>
      <c r="AE19" s="9"/>
      <c r="AF19" s="300">
        <f t="shared" si="1"/>
        <v>0</v>
      </c>
      <c r="AG19" s="300"/>
      <c r="AI19" s="28">
        <f>IF(E19="x",AF19-AF19,IF(F19="x",AF19-AF19,IF(G19="x",AF19-AF19,AF19)))</f>
        <v>0</v>
      </c>
      <c r="AO19" s="215" t="b">
        <f t="shared" si="2"/>
        <v>0</v>
      </c>
      <c r="AP19" s="215" t="b">
        <f>IF(E19="x",IF(J19&lt;10,L19,J19))</f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46120</v>
      </c>
      <c r="C20" s="231">
        <f t="shared" si="17"/>
        <v>4</v>
      </c>
      <c r="D20" s="234">
        <f t="shared" si="18"/>
        <v>46120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>IF(F20&gt;" ",0,IF(G20&gt;" ",0,IF(L20&gt;0,L20,0)))</f>
        <v>0</v>
      </c>
      <c r="T20" s="330"/>
      <c r="U20" s="314">
        <f t="shared" si="8"/>
        <v>0</v>
      </c>
      <c r="V20" s="316"/>
      <c r="W20" s="314">
        <f t="shared" si="19"/>
        <v>-3.95</v>
      </c>
      <c r="X20" s="315"/>
      <c r="Y20" s="9"/>
      <c r="Z20" s="115">
        <f t="shared" si="20"/>
        <v>-7.9</v>
      </c>
      <c r="AA20" s="9"/>
      <c r="AB20" s="96">
        <f>IF(F20="x",1,0)</f>
        <v>0</v>
      </c>
      <c r="AC20" s="9"/>
      <c r="AD20" s="9"/>
      <c r="AE20" s="9"/>
      <c r="AF20" s="300">
        <f t="shared" si="1"/>
        <v>0</v>
      </c>
      <c r="AG20" s="300"/>
      <c r="AI20" s="28">
        <f>IF(E20="x",AF20-AF20,IF(F20="x",AF20-AF20,IF(G20="x",AF20-AF20,AF20)))</f>
        <v>0</v>
      </c>
      <c r="AO20" s="215" t="b">
        <f t="shared" ref="AO20:AO43" si="22">IF(B20="So",IF(J20&lt;10,L20,J20))</f>
        <v>0</v>
      </c>
      <c r="AP20" s="215" t="b">
        <f>IF(E20="x",IF(J20&lt;10,L20,J20))</f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46121</v>
      </c>
      <c r="C21" s="231">
        <f t="shared" si="17"/>
        <v>5</v>
      </c>
      <c r="D21" s="234">
        <f t="shared" si="18"/>
        <v>46121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>IF(F21&gt;" ",0,IF(G21&gt;" ",0,IF(L21&gt;0,L21,0)))</f>
        <v>0</v>
      </c>
      <c r="T21" s="330"/>
      <c r="U21" s="314">
        <f t="shared" si="8"/>
        <v>0</v>
      </c>
      <c r="V21" s="316"/>
      <c r="W21" s="314">
        <f t="shared" si="19"/>
        <v>-3.95</v>
      </c>
      <c r="X21" s="315"/>
      <c r="Y21" s="9"/>
      <c r="Z21" s="115">
        <f t="shared" si="20"/>
        <v>-7.9</v>
      </c>
      <c r="AA21" s="9"/>
      <c r="AB21" s="96">
        <f>IF(F21="x",1,0)</f>
        <v>0</v>
      </c>
      <c r="AC21" s="9"/>
      <c r="AD21" s="9"/>
      <c r="AE21" s="9"/>
      <c r="AF21" s="300">
        <f t="shared" si="1"/>
        <v>0</v>
      </c>
      <c r="AG21" s="300"/>
      <c r="AI21" s="28">
        <f>IF(E21="x",AF21-AF21,IF(F21="x",AF21-AF21,IF(G21="x",AF21-AF21,AF21)))</f>
        <v>0</v>
      </c>
      <c r="AO21" s="215" t="b">
        <f t="shared" si="22"/>
        <v>0</v>
      </c>
      <c r="AP21" s="215" t="b">
        <f>IF(E21="x",IF(J21&lt;10,L21,J21))</f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46122</v>
      </c>
      <c r="C22" s="231">
        <f t="shared" si="17"/>
        <v>6</v>
      </c>
      <c r="D22" s="234">
        <f t="shared" si="18"/>
        <v>46122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-3.95</v>
      </c>
      <c r="X22" s="315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46123</v>
      </c>
      <c r="C23" s="231">
        <f t="shared" si="17"/>
        <v>7</v>
      </c>
      <c r="D23" s="234">
        <f t="shared" si="18"/>
        <v>46123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-3.95</v>
      </c>
      <c r="X23" s="315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46124</v>
      </c>
      <c r="C24" s="231">
        <f t="shared" si="17"/>
        <v>1</v>
      </c>
      <c r="D24" s="234">
        <f t="shared" si="18"/>
        <v>46124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-3.95</v>
      </c>
      <c r="X24" s="315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46125</v>
      </c>
      <c r="C25" s="231">
        <f t="shared" si="17"/>
        <v>2</v>
      </c>
      <c r="D25" s="234">
        <f t="shared" si="18"/>
        <v>46125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>IF(F25&gt;" ",0,IF(G25&gt;" ",0,IF(L25&gt;0,L25,0)))</f>
        <v>0</v>
      </c>
      <c r="T25" s="330"/>
      <c r="U25" s="314">
        <f t="shared" si="8"/>
        <v>0</v>
      </c>
      <c r="V25" s="316"/>
      <c r="W25" s="314">
        <f t="shared" si="19"/>
        <v>-3.95</v>
      </c>
      <c r="X25" s="315"/>
      <c r="Y25" s="9"/>
      <c r="Z25" s="115">
        <f t="shared" si="20"/>
        <v>-7.9</v>
      </c>
      <c r="AA25" s="9"/>
      <c r="AB25" s="96">
        <f>IF(F25="x",1,0)</f>
        <v>0</v>
      </c>
      <c r="AC25" s="9"/>
      <c r="AD25" s="9"/>
      <c r="AE25" s="9"/>
      <c r="AF25" s="300">
        <f t="shared" si="1"/>
        <v>0</v>
      </c>
      <c r="AG25" s="300"/>
      <c r="AI25" s="28">
        <f>IF(E25="x",AF25-AF25,IF(F25="x",AF25-AF25,IF(G25="x",AF25-AF25,AF25)))</f>
        <v>0</v>
      </c>
      <c r="AO25" s="215" t="b">
        <f t="shared" si="22"/>
        <v>0</v>
      </c>
      <c r="AP25" s="215" t="b">
        <f>IF(E25="x",IF(J25&lt;10,L25,J25))</f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46126</v>
      </c>
      <c r="C26" s="231">
        <f t="shared" si="17"/>
        <v>3</v>
      </c>
      <c r="D26" s="234">
        <f t="shared" si="18"/>
        <v>46126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>IF(F26&gt;" ",0,IF(G26&gt;" ",0,IF(L26&gt;0,L26,0)))</f>
        <v>0</v>
      </c>
      <c r="T26" s="330"/>
      <c r="U26" s="314">
        <f t="shared" si="8"/>
        <v>0</v>
      </c>
      <c r="V26" s="316"/>
      <c r="W26" s="314">
        <f t="shared" si="19"/>
        <v>-3.95</v>
      </c>
      <c r="X26" s="315"/>
      <c r="Y26" s="9"/>
      <c r="Z26" s="115">
        <f t="shared" si="20"/>
        <v>-7.9</v>
      </c>
      <c r="AA26" s="9"/>
      <c r="AB26" s="96">
        <f>IF(F26="x",1,0)</f>
        <v>0</v>
      </c>
      <c r="AC26" s="9"/>
      <c r="AD26" s="9"/>
      <c r="AE26" s="9"/>
      <c r="AF26" s="300">
        <f t="shared" si="1"/>
        <v>0</v>
      </c>
      <c r="AG26" s="300"/>
      <c r="AI26" s="28">
        <f>IF(E26="x",AF26-AF26,IF(F26="x",AF26-AF26,IF(G26="x",AF26-AF26,AF26)))</f>
        <v>0</v>
      </c>
      <c r="AO26" s="215" t="b">
        <f t="shared" si="22"/>
        <v>0</v>
      </c>
      <c r="AP26" s="215" t="b">
        <f>IF(E26="x",IF(J26&lt;10,L26,J26))</f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46127</v>
      </c>
      <c r="C27" s="231">
        <f t="shared" si="17"/>
        <v>4</v>
      </c>
      <c r="D27" s="234">
        <f t="shared" si="18"/>
        <v>46127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>IF(F27&gt;" ",0,IF(G27&gt;" ",0,IF(L27&gt;0,L27,0)))</f>
        <v>0</v>
      </c>
      <c r="T27" s="330"/>
      <c r="U27" s="314">
        <f t="shared" si="8"/>
        <v>0</v>
      </c>
      <c r="V27" s="316"/>
      <c r="W27" s="314">
        <f t="shared" si="19"/>
        <v>-3.95</v>
      </c>
      <c r="X27" s="315"/>
      <c r="Y27" s="9"/>
      <c r="Z27" s="115">
        <f t="shared" si="20"/>
        <v>-7.9</v>
      </c>
      <c r="AA27" s="9"/>
      <c r="AB27" s="96">
        <f>IF(F27="x",1,0)</f>
        <v>0</v>
      </c>
      <c r="AC27" s="9"/>
      <c r="AD27" s="9"/>
      <c r="AE27" s="9"/>
      <c r="AF27" s="300">
        <f t="shared" si="1"/>
        <v>0</v>
      </c>
      <c r="AG27" s="300"/>
      <c r="AI27" s="28">
        <f>IF(E27="x",AF27-AF27,IF(F27="x",AF27-AF27,IF(G27="x",AF27-AF27,AF27)))</f>
        <v>0</v>
      </c>
      <c r="AO27" s="215" t="b">
        <f t="shared" si="22"/>
        <v>0</v>
      </c>
      <c r="AP27" s="215" t="b">
        <f>IF(E27="x",IF(J27&lt;10,L27,J27))</f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46128</v>
      </c>
      <c r="C28" s="231">
        <f t="shared" si="17"/>
        <v>5</v>
      </c>
      <c r="D28" s="234">
        <f t="shared" si="18"/>
        <v>46128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>IF(F28&gt;" ",0,IF(G28&gt;" ",0,IF(L28&gt;0,L28,0)))</f>
        <v>0</v>
      </c>
      <c r="T28" s="330"/>
      <c r="U28" s="314">
        <f t="shared" si="8"/>
        <v>0</v>
      </c>
      <c r="V28" s="316"/>
      <c r="W28" s="314">
        <f t="shared" si="19"/>
        <v>-3.95</v>
      </c>
      <c r="X28" s="315"/>
      <c r="Y28" s="9"/>
      <c r="Z28" s="115">
        <f t="shared" si="20"/>
        <v>-7.9</v>
      </c>
      <c r="AA28" s="9"/>
      <c r="AB28" s="96">
        <f>IF(F28="x",1,0)</f>
        <v>0</v>
      </c>
      <c r="AC28" s="9"/>
      <c r="AD28" s="9"/>
      <c r="AE28" s="9"/>
      <c r="AF28" s="300">
        <f t="shared" si="1"/>
        <v>0</v>
      </c>
      <c r="AG28" s="300"/>
      <c r="AI28" s="28">
        <f>IF(E28="x",AF28-AF28,IF(F28="x",AF28-AF28,IF(G28="x",AF28-AF28,AF28)))</f>
        <v>0</v>
      </c>
      <c r="AO28" s="215" t="b">
        <f t="shared" si="22"/>
        <v>0</v>
      </c>
      <c r="AP28" s="215" t="b">
        <f>IF(E28="x",IF(J28&lt;10,L28,J28))</f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46129</v>
      </c>
      <c r="C29" s="231">
        <f t="shared" si="17"/>
        <v>6</v>
      </c>
      <c r="D29" s="234">
        <f t="shared" si="18"/>
        <v>46129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>IF(F29&gt;" ",0,IF(G29&gt;" ",0,IF(L29&gt;0,L29,0)))</f>
        <v>0</v>
      </c>
      <c r="T29" s="330"/>
      <c r="U29" s="314">
        <f t="shared" si="8"/>
        <v>0</v>
      </c>
      <c r="V29" s="316"/>
      <c r="W29" s="314">
        <f t="shared" si="19"/>
        <v>-3.95</v>
      </c>
      <c r="X29" s="315"/>
      <c r="Y29" s="9"/>
      <c r="Z29" s="115">
        <f t="shared" si="20"/>
        <v>-7.9</v>
      </c>
      <c r="AA29" s="9"/>
      <c r="AB29" s="96">
        <f>IF(F29="x",1,0)</f>
        <v>0</v>
      </c>
      <c r="AC29" s="9"/>
      <c r="AD29" s="9"/>
      <c r="AE29" s="9"/>
      <c r="AF29" s="300">
        <f t="shared" si="1"/>
        <v>0</v>
      </c>
      <c r="AG29" s="300"/>
      <c r="AI29" s="28">
        <f>IF(E29="x",AF29-AF29,IF(F29="x",AF29-AF29,IF(G29="x",AF29-AF29,AF29)))</f>
        <v>0</v>
      </c>
      <c r="AO29" s="215" t="b">
        <f t="shared" si="22"/>
        <v>0</v>
      </c>
      <c r="AP29" s="215" t="b">
        <f>IF(E29="x",IF(J29&lt;10,L29,J29))</f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46130</v>
      </c>
      <c r="C30" s="231">
        <f t="shared" si="17"/>
        <v>7</v>
      </c>
      <c r="D30" s="234">
        <f t="shared" si="18"/>
        <v>46130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-3.95</v>
      </c>
      <c r="X30" s="315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46131</v>
      </c>
      <c r="C31" s="231">
        <f t="shared" si="17"/>
        <v>1</v>
      </c>
      <c r="D31" s="234">
        <f t="shared" si="18"/>
        <v>46131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-3.95</v>
      </c>
      <c r="X31" s="315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46132</v>
      </c>
      <c r="C32" s="231">
        <f t="shared" si="17"/>
        <v>2</v>
      </c>
      <c r="D32" s="234">
        <f t="shared" si="18"/>
        <v>46132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-3.95</v>
      </c>
      <c r="X32" s="315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46133</v>
      </c>
      <c r="C33" s="231">
        <f t="shared" si="17"/>
        <v>3</v>
      </c>
      <c r="D33" s="234">
        <f t="shared" si="18"/>
        <v>46133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-3.95</v>
      </c>
      <c r="X33" s="315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46134</v>
      </c>
      <c r="C34" s="231">
        <f t="shared" si="17"/>
        <v>4</v>
      </c>
      <c r="D34" s="234">
        <f t="shared" si="18"/>
        <v>46134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-3.95</v>
      </c>
      <c r="X34" s="315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46135</v>
      </c>
      <c r="C35" s="231">
        <f t="shared" si="17"/>
        <v>5</v>
      </c>
      <c r="D35" s="234">
        <f t="shared" si="18"/>
        <v>46135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-3.95</v>
      </c>
      <c r="X35" s="315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46136</v>
      </c>
      <c r="C36" s="231">
        <f t="shared" si="17"/>
        <v>6</v>
      </c>
      <c r="D36" s="234">
        <f t="shared" si="18"/>
        <v>46136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-3.95</v>
      </c>
      <c r="X36" s="315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46137</v>
      </c>
      <c r="C37" s="231">
        <f t="shared" si="17"/>
        <v>7</v>
      </c>
      <c r="D37" s="234">
        <f t="shared" si="18"/>
        <v>46137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-3.95</v>
      </c>
      <c r="X37" s="315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46138</v>
      </c>
      <c r="C38" s="231">
        <f t="shared" si="17"/>
        <v>1</v>
      </c>
      <c r="D38" s="234">
        <f t="shared" si="18"/>
        <v>46138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-3.95</v>
      </c>
      <c r="X38" s="315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46139</v>
      </c>
      <c r="C39" s="231">
        <f t="shared" si="17"/>
        <v>2</v>
      </c>
      <c r="D39" s="234">
        <f t="shared" si="18"/>
        <v>46139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-3.95</v>
      </c>
      <c r="X39" s="315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46140</v>
      </c>
      <c r="C40" s="231">
        <f t="shared" si="17"/>
        <v>3</v>
      </c>
      <c r="D40" s="234">
        <f t="shared" si="18"/>
        <v>46140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-3.95</v>
      </c>
      <c r="X40" s="315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46141</v>
      </c>
      <c r="C41" s="231">
        <f>IFERROR(WEEKDAY(B41),"")</f>
        <v>4</v>
      </c>
      <c r="D41" s="234">
        <f>IFERROR(IF(MONTH(D40+1)=MONTH(D40),D40+1,""),"")</f>
        <v>46141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-3.95</v>
      </c>
      <c r="X41" s="315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46142</v>
      </c>
      <c r="C42" s="231">
        <f t="shared" ref="C42:C43" si="27">IFERROR(WEEKDAY(B42),"")</f>
        <v>5</v>
      </c>
      <c r="D42" s="234">
        <f t="shared" ref="D42:D43" si="28">IFERROR(IF(MONTH(D41+1)=MONTH(D41),D41+1,""),"")</f>
        <v>46142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-3.95</v>
      </c>
      <c r="X42" s="315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 t="str">
        <f t="shared" si="23"/>
        <v/>
      </c>
      <c r="C43" s="231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27">
        <f t="shared" si="29"/>
        <v>0</v>
      </c>
      <c r="R43" s="328"/>
      <c r="S43" s="329">
        <f>IF(L43&gt;0,L43,0)</f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36">
        <f>SUM(Q13:R43)</f>
        <v>3.95</v>
      </c>
      <c r="R44" s="336"/>
      <c r="S44" s="336">
        <f>SUM(S13:T43)</f>
        <v>0</v>
      </c>
      <c r="T44" s="336"/>
      <c r="U44" s="337"/>
      <c r="V44" s="337"/>
      <c r="W44" s="336">
        <f t="shared" ref="W44" si="32">IF(S44=0,S44-Q44,IF(AND(W41=0,D41="",AW41=0),W40,IF(AND(W42=0,D42="",AW42=0),W41,IF(AND(W43=0,D43="",AW43=0),W42,W43))))</f>
        <v>-3.95</v>
      </c>
      <c r="X44" s="338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7"/>
      <c r="M46" s="6"/>
      <c r="N46" s="317"/>
      <c r="O46" s="317"/>
      <c r="P46" s="48"/>
      <c r="Q46" s="48"/>
      <c r="R46" s="48"/>
      <c r="S46" s="321"/>
      <c r="T46" s="335"/>
      <c r="U46" s="14"/>
      <c r="V46" s="14"/>
      <c r="W46" s="323">
        <f>W44</f>
        <v>-3.95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41"/>
      <c r="AL46" s="41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30</v>
      </c>
      <c r="U48" s="6"/>
      <c r="V48" s="6"/>
      <c r="W48" s="298">
        <f>März!W49</f>
        <v>-3.95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-7.9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10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37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po3mYj+YHQlmw0NuA+cqCbSZMfbaTDQt8+iRr36s27lBotUnRnGqm8wD/WeDCNJsR6BgOtLyb2YoaUJDM3vHSg==" saltValue="2taeCDPg/vBhd4c4kubhdQ==" spinCount="100000" sheet="1" selectLockedCells="1"/>
  <customSheetViews>
    <customSheetView guid="{22DB5202-71BE-11D3-B97D-005004335D92}" showGridLines="0" zeroValues="0" hiddenColumns="1" showRuler="0" topLeftCell="B1">
      <pane ySplit="12" topLeftCell="A13" activePane="bottomLeft" state="frozen"/>
      <selection pane="bottomLeft" activeCell="B13" sqref="B13"/>
      <pageMargins left="0.35433070866141736" right="0.23622047244094491" top="0.47244094488188981" bottom="0.23622047244094491" header="0.31496062992125984" footer="0.15748031496062992"/>
      <pageSetup paperSize="9" orientation="portrait" horizontalDpi="4294967292" verticalDpi="0" r:id="rId1"/>
      <headerFooter alignWithMargins="0"/>
    </customSheetView>
  </customSheetViews>
  <mergeCells count="175">
    <mergeCell ref="Q11:R11"/>
    <mergeCell ref="H8:L8"/>
    <mergeCell ref="M5:O5"/>
    <mergeCell ref="H5:L5"/>
    <mergeCell ref="H6:L6"/>
    <mergeCell ref="H7:L7"/>
    <mergeCell ref="U11:V11"/>
    <mergeCell ref="W11:X11"/>
    <mergeCell ref="W14:X14"/>
    <mergeCell ref="U14:V14"/>
    <mergeCell ref="Q14:R14"/>
    <mergeCell ref="W13:X13"/>
    <mergeCell ref="S13:T13"/>
    <mergeCell ref="U13:V13"/>
    <mergeCell ref="Q13:R13"/>
    <mergeCell ref="S14:T14"/>
    <mergeCell ref="AF13:AG13"/>
    <mergeCell ref="AF14:AG14"/>
    <mergeCell ref="W15:X15"/>
    <mergeCell ref="W16:X16"/>
    <mergeCell ref="Q15:R15"/>
    <mergeCell ref="Q16:R16"/>
    <mergeCell ref="AF15:AG15"/>
    <mergeCell ref="AF16:AG16"/>
    <mergeCell ref="S15:T15"/>
    <mergeCell ref="S16:T16"/>
    <mergeCell ref="U15:V15"/>
    <mergeCell ref="U16:V16"/>
    <mergeCell ref="Q17:R17"/>
    <mergeCell ref="Q18:R18"/>
    <mergeCell ref="AF17:AG17"/>
    <mergeCell ref="AF18:AG18"/>
    <mergeCell ref="W17:X17"/>
    <mergeCell ref="W18:X18"/>
    <mergeCell ref="S17:T17"/>
    <mergeCell ref="S18:T18"/>
    <mergeCell ref="U17:V17"/>
    <mergeCell ref="U18:V18"/>
    <mergeCell ref="Q19:R19"/>
    <mergeCell ref="Q20:R20"/>
    <mergeCell ref="AF19:AG19"/>
    <mergeCell ref="AF20:AG20"/>
    <mergeCell ref="W19:X19"/>
    <mergeCell ref="W20:X20"/>
    <mergeCell ref="S19:T19"/>
    <mergeCell ref="S20:T20"/>
    <mergeCell ref="U19:V19"/>
    <mergeCell ref="U20:V20"/>
    <mergeCell ref="Q21:R21"/>
    <mergeCell ref="Q22:R22"/>
    <mergeCell ref="AF21:AG21"/>
    <mergeCell ref="AF22:AG22"/>
    <mergeCell ref="W21:X21"/>
    <mergeCell ref="W22:X22"/>
    <mergeCell ref="S21:T21"/>
    <mergeCell ref="S22:T22"/>
    <mergeCell ref="U21:V21"/>
    <mergeCell ref="U22:V22"/>
    <mergeCell ref="Q23:R23"/>
    <mergeCell ref="Q24:R24"/>
    <mergeCell ref="AF23:AG23"/>
    <mergeCell ref="AF24:AG24"/>
    <mergeCell ref="W23:X23"/>
    <mergeCell ref="W24:X24"/>
    <mergeCell ref="S23:T23"/>
    <mergeCell ref="S24:T24"/>
    <mergeCell ref="U23:V23"/>
    <mergeCell ref="U24:V24"/>
    <mergeCell ref="Q25:R25"/>
    <mergeCell ref="Q26:R26"/>
    <mergeCell ref="AF25:AG25"/>
    <mergeCell ref="AF26:AG26"/>
    <mergeCell ref="W25:X25"/>
    <mergeCell ref="W26:X26"/>
    <mergeCell ref="S25:T25"/>
    <mergeCell ref="S26:T26"/>
    <mergeCell ref="U25:V25"/>
    <mergeCell ref="U26:V26"/>
    <mergeCell ref="Q27:R27"/>
    <mergeCell ref="Q28:R28"/>
    <mergeCell ref="AF27:AG27"/>
    <mergeCell ref="AF28:AG28"/>
    <mergeCell ref="W27:X27"/>
    <mergeCell ref="W28:X28"/>
    <mergeCell ref="S27:T27"/>
    <mergeCell ref="S28:T28"/>
    <mergeCell ref="U27:V27"/>
    <mergeCell ref="U28:V28"/>
    <mergeCell ref="Q29:R29"/>
    <mergeCell ref="Q30:R30"/>
    <mergeCell ref="AF29:AG29"/>
    <mergeCell ref="AF30:AG30"/>
    <mergeCell ref="W29:X29"/>
    <mergeCell ref="W30:X30"/>
    <mergeCell ref="S29:T29"/>
    <mergeCell ref="S30:T30"/>
    <mergeCell ref="U29:V29"/>
    <mergeCell ref="U30:V30"/>
    <mergeCell ref="Q31:R31"/>
    <mergeCell ref="Q32:R32"/>
    <mergeCell ref="AF31:AG31"/>
    <mergeCell ref="AF32:AG32"/>
    <mergeCell ref="W31:X31"/>
    <mergeCell ref="W32:X32"/>
    <mergeCell ref="S31:T31"/>
    <mergeCell ref="S32:T32"/>
    <mergeCell ref="U31:V31"/>
    <mergeCell ref="U32:V32"/>
    <mergeCell ref="Q33:R33"/>
    <mergeCell ref="Q34:R34"/>
    <mergeCell ref="AF33:AG33"/>
    <mergeCell ref="AF34:AG34"/>
    <mergeCell ref="W33:X33"/>
    <mergeCell ref="W34:X34"/>
    <mergeCell ref="S33:T33"/>
    <mergeCell ref="S34:T34"/>
    <mergeCell ref="U33:V33"/>
    <mergeCell ref="U34:V34"/>
    <mergeCell ref="Q35:R35"/>
    <mergeCell ref="Q36:R36"/>
    <mergeCell ref="AF35:AG35"/>
    <mergeCell ref="AF36:AG36"/>
    <mergeCell ref="W35:X35"/>
    <mergeCell ref="W36:X36"/>
    <mergeCell ref="S35:T35"/>
    <mergeCell ref="S36:T36"/>
    <mergeCell ref="U35:V35"/>
    <mergeCell ref="U36:V36"/>
    <mergeCell ref="Q37:R37"/>
    <mergeCell ref="Q38:R38"/>
    <mergeCell ref="AF37:AG37"/>
    <mergeCell ref="AF38:AG38"/>
    <mergeCell ref="W37:X37"/>
    <mergeCell ref="W38:X38"/>
    <mergeCell ref="S37:T37"/>
    <mergeCell ref="S38:T38"/>
    <mergeCell ref="U37:V37"/>
    <mergeCell ref="U38:V38"/>
    <mergeCell ref="Q39:R39"/>
    <mergeCell ref="Q40:R40"/>
    <mergeCell ref="AF39:AG39"/>
    <mergeCell ref="AF40:AG40"/>
    <mergeCell ref="W39:X39"/>
    <mergeCell ref="W40:X40"/>
    <mergeCell ref="S39:T39"/>
    <mergeCell ref="S40:T40"/>
    <mergeCell ref="U39:V39"/>
    <mergeCell ref="U40:V40"/>
    <mergeCell ref="Q41:R41"/>
    <mergeCell ref="Q42:R42"/>
    <mergeCell ref="AF41:AG41"/>
    <mergeCell ref="AF42:AG42"/>
    <mergeCell ref="W41:X41"/>
    <mergeCell ref="W42:X42"/>
    <mergeCell ref="S41:T41"/>
    <mergeCell ref="S42:T42"/>
    <mergeCell ref="U41:V41"/>
    <mergeCell ref="U42:V42"/>
    <mergeCell ref="W48:X48"/>
    <mergeCell ref="W49:X49"/>
    <mergeCell ref="K46:L46"/>
    <mergeCell ref="N46:O46"/>
    <mergeCell ref="S46:T46"/>
    <mergeCell ref="W46:X46"/>
    <mergeCell ref="W47:X47"/>
    <mergeCell ref="AF43:AG43"/>
    <mergeCell ref="Q44:R44"/>
    <mergeCell ref="S44:T44"/>
    <mergeCell ref="U44:V44"/>
    <mergeCell ref="W44:X44"/>
    <mergeCell ref="AF44:AG44"/>
    <mergeCell ref="W43:X43"/>
    <mergeCell ref="S43:T43"/>
    <mergeCell ref="U43:V43"/>
    <mergeCell ref="Q43:R43"/>
  </mergeCells>
  <conditionalFormatting sqref="U13:U42 I13:K42 M13:S13 F13:G42 M14:P42 S14:S42 B13:D43 Q14:R43 W13:W43">
    <cfRule type="expression" dxfId="217" priority="12" stopIfTrue="1">
      <formula>WEEKDAY($B13)=7</formula>
    </cfRule>
    <cfRule type="expression" dxfId="216" priority="13" stopIfTrue="1">
      <formula>WEEKDAY($B13)=1</formula>
    </cfRule>
  </conditionalFormatting>
  <conditionalFormatting sqref="L13:L42">
    <cfRule type="expression" dxfId="215" priority="14" stopIfTrue="1">
      <formula>WEEKDAY($B13)=7</formula>
    </cfRule>
    <cfRule type="expression" dxfId="214" priority="15" stopIfTrue="1">
      <formula>WEEKDAY($B13)=1</formula>
    </cfRule>
    <cfRule type="expression" dxfId="213" priority="16" stopIfTrue="1">
      <formula>$AT13&gt;10</formula>
    </cfRule>
  </conditionalFormatting>
  <conditionalFormatting sqref="M13:M42">
    <cfRule type="expression" dxfId="212" priority="10" stopIfTrue="1">
      <formula>WEEKDAY($B13)=7</formula>
    </cfRule>
    <cfRule type="expression" dxfId="211" priority="11" stopIfTrue="1">
      <formula>WEEKDAY($B13)=1</formula>
    </cfRule>
  </conditionalFormatting>
  <conditionalFormatting sqref="M13:M42">
    <cfRule type="expression" dxfId="210" priority="8" stopIfTrue="1">
      <formula>WEEKDAY($B13)=7</formula>
    </cfRule>
    <cfRule type="expression" dxfId="209" priority="9" stopIfTrue="1">
      <formula>WEEKDAY($B13)=1</formula>
    </cfRule>
  </conditionalFormatting>
  <conditionalFormatting sqref="M13:M42">
    <cfRule type="expression" dxfId="208" priority="6" stopIfTrue="1">
      <formula>WEEKDAY($B13)=7</formula>
    </cfRule>
    <cfRule type="expression" dxfId="207" priority="7" stopIfTrue="1">
      <formula>WEEKDAY($B13)=1</formula>
    </cfRule>
  </conditionalFormatting>
  <conditionalFormatting sqref="E13:E42">
    <cfRule type="expression" dxfId="206" priority="4" stopIfTrue="1">
      <formula>WEEKDAY($C13)=7</formula>
    </cfRule>
    <cfRule type="expression" dxfId="205" priority="5" stopIfTrue="1">
      <formula>WEEKDAY($C13)=1</formula>
    </cfRule>
  </conditionalFormatting>
  <conditionalFormatting sqref="H13:H42">
    <cfRule type="expression" dxfId="204" priority="1" stopIfTrue="1">
      <formula>WEEKDAY($B13)=7</formula>
    </cfRule>
    <cfRule type="expression" dxfId="203" priority="2" stopIfTrue="1">
      <formula>WEEKDAY($B13)=1</formula>
    </cfRule>
    <cfRule type="expression" dxfId="202" priority="3" stopIfTrue="1">
      <formula>$AT13&gt;10</formula>
    </cfRule>
  </conditionalFormatting>
  <dataValidations disablePrompts="1" count="2">
    <dataValidation type="decimal" allowBlank="1" showInputMessage="1" showErrorMessage="1" error="Sie haben mehr als 7 Std. eingegeben. Max. Stunden: 7" sqref="M43" xr:uid="{00000000-0002-0000-0600-000000000000}">
      <formula1>0</formula1>
      <formula2>7</formula2>
    </dataValidation>
    <dataValidation type="custom" allowBlank="1" showInputMessage="1" showErrorMessage="1" error="Eingabe nur an Samstagen!_x000a_Max. 8 Stunden." sqref="M13:M42" xr:uid="{00000000-0002-0000-0600-000001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Persönliche_Daten!F12&amp;" "&amp;Persönliche_Daten!F2</f>
        <v>Mai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Jahresübersicht!H15</f>
        <v>0</v>
      </c>
      <c r="P8" s="1"/>
      <c r="Q8" s="72" t="s">
        <v>22</v>
      </c>
      <c r="R8" s="144">
        <f>Persönliche_Daten!G12</f>
        <v>0</v>
      </c>
      <c r="S8" s="144">
        <f>Persönliche_Daten!H12</f>
        <v>0</v>
      </c>
      <c r="T8" s="144">
        <f>Persönliche_Daten!I12</f>
        <v>0</v>
      </c>
      <c r="U8" s="144">
        <f>Persönliche_Daten!J12</f>
        <v>0</v>
      </c>
      <c r="V8" s="144">
        <f>Persönliche_Daten!K12</f>
        <v>0</v>
      </c>
      <c r="W8" s="144">
        <f>Persönliche_Daten!L12</f>
        <v>0</v>
      </c>
      <c r="X8" s="145">
        <f>Persönliche_Daten!M12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April!AV43</f>
        <v>0</v>
      </c>
    </row>
    <row r="13" spans="2:48" s="10" customFormat="1" ht="15" customHeight="1" x14ac:dyDescent="0.2">
      <c r="B13" s="228">
        <f>Persönliche_Daten!N12</f>
        <v>46143</v>
      </c>
      <c r="C13" s="231">
        <f>WEEKDAY(B13)</f>
        <v>6</v>
      </c>
      <c r="D13" s="234">
        <f>Persönliche_Daten!N12</f>
        <v>46143</v>
      </c>
      <c r="E13" s="281" t="str">
        <f>IFERROR(VLOOKUP($D13,Feiertage!$A$4:$C$31,2,FALSE),"")</f>
        <v>x</v>
      </c>
      <c r="F13" s="78"/>
      <c r="G13" s="78" t="s">
        <v>26</v>
      </c>
      <c r="H13" s="79" t="str">
        <f>IFERROR(VLOOKUP($D13,Feiertage!$A$4:$C$31,3,FALSE),"")</f>
        <v>Tag der Arbeit</v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IF(B13=$R$7,$R$12,IF(B13=$S$7,$S$12,IF(B13=$T$7,$T$12,IF(B13=$U$7,$U$12,IF(B13=$V$7,$V$12,IF(B13=$W$7,$W$12,IF(B13=$X$7,$X$12,0)))))))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46144</v>
      </c>
      <c r="C14" s="231">
        <f>WEEKDAY(B14)</f>
        <v>7</v>
      </c>
      <c r="D14" s="234">
        <f>D13+1</f>
        <v>46144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3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46145</v>
      </c>
      <c r="C15" s="231">
        <f t="shared" ref="C15:C40" si="17">WEEKDAY(B15)</f>
        <v>1</v>
      </c>
      <c r="D15" s="234">
        <f t="shared" ref="D15:D40" si="18">D14+1</f>
        <v>46145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46146</v>
      </c>
      <c r="C16" s="231">
        <f t="shared" si="17"/>
        <v>2</v>
      </c>
      <c r="D16" s="234">
        <f t="shared" si="18"/>
        <v>46146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46147</v>
      </c>
      <c r="C17" s="231">
        <f t="shared" si="17"/>
        <v>3</v>
      </c>
      <c r="D17" s="234">
        <f t="shared" si="18"/>
        <v>46147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46148</v>
      </c>
      <c r="C18" s="231">
        <f t="shared" si="17"/>
        <v>4</v>
      </c>
      <c r="D18" s="234">
        <f t="shared" si="18"/>
        <v>46148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46149</v>
      </c>
      <c r="C19" s="231">
        <f t="shared" si="17"/>
        <v>5</v>
      </c>
      <c r="D19" s="234">
        <f t="shared" si="18"/>
        <v>46149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 t="shared" si="7"/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300">
        <f t="shared" si="1"/>
        <v>0</v>
      </c>
      <c r="AG19" s="300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46150</v>
      </c>
      <c r="C20" s="231">
        <f t="shared" si="17"/>
        <v>6</v>
      </c>
      <c r="D20" s="234">
        <f t="shared" si="18"/>
        <v>46150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46151</v>
      </c>
      <c r="C21" s="231">
        <f t="shared" si="17"/>
        <v>7</v>
      </c>
      <c r="D21" s="234">
        <f t="shared" si="18"/>
        <v>46151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>IF(F21&gt;" ",0,IF(G21&gt;" ",0,IF(L21&gt;0,L21,0)))</f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-7.9</v>
      </c>
      <c r="AA21" s="9"/>
      <c r="AB21" s="96">
        <f>IF(F21="x",1,0)</f>
        <v>0</v>
      </c>
      <c r="AC21" s="9"/>
      <c r="AD21" s="9"/>
      <c r="AE21" s="9"/>
      <c r="AF21" s="300">
        <f t="shared" si="1"/>
        <v>0</v>
      </c>
      <c r="AG21" s="300"/>
      <c r="AI21" s="28">
        <f>IF(E21="x",AF21-AF21,IF(F21="x",AF21-AF21,IF(G21="x",AF21-AF21,AF21)))</f>
        <v>0</v>
      </c>
      <c r="AO21" s="215" t="b">
        <f t="shared" si="22"/>
        <v>0</v>
      </c>
      <c r="AP21" s="215" t="b">
        <f>IF(E21="x",IF(J21&lt;10,L21,J21))</f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46152</v>
      </c>
      <c r="C22" s="231">
        <f t="shared" si="17"/>
        <v>1</v>
      </c>
      <c r="D22" s="234">
        <f t="shared" si="18"/>
        <v>46152</v>
      </c>
      <c r="E22" s="281">
        <f>IFERROR(VLOOKUP($D22,Feiertage!$A$4:$C$31,2,FALSE),"")</f>
        <v>0</v>
      </c>
      <c r="F22" s="78"/>
      <c r="G22" s="78"/>
      <c r="H22" s="79" t="str">
        <f>IFERROR(VLOOKUP($D22,Feiertage!$A$4:$C$31,3,FALSE),"")</f>
        <v>Muttertag</v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46153</v>
      </c>
      <c r="C23" s="231">
        <f t="shared" si="17"/>
        <v>2</v>
      </c>
      <c r="D23" s="234">
        <f t="shared" si="18"/>
        <v>46153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46154</v>
      </c>
      <c r="C24" s="231">
        <f t="shared" si="17"/>
        <v>3</v>
      </c>
      <c r="D24" s="234">
        <f t="shared" si="18"/>
        <v>46154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46155</v>
      </c>
      <c r="C25" s="231">
        <f t="shared" si="17"/>
        <v>4</v>
      </c>
      <c r="D25" s="234">
        <f t="shared" si="18"/>
        <v>46155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46156</v>
      </c>
      <c r="C26" s="231">
        <f t="shared" si="17"/>
        <v>5</v>
      </c>
      <c r="D26" s="234">
        <f t="shared" si="18"/>
        <v>46156</v>
      </c>
      <c r="E26" s="281" t="str">
        <f>IFERROR(VLOOKUP($D26,Feiertage!$A$4:$C$31,2,FALSE),"")</f>
        <v>x</v>
      </c>
      <c r="F26" s="78"/>
      <c r="G26" s="78"/>
      <c r="H26" s="79" t="str">
        <f>IFERROR(VLOOKUP($D26,Feiertage!$A$4:$C$31,3,FALSE),"")</f>
        <v>Himmelfahrt</v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46157</v>
      </c>
      <c r="C27" s="231">
        <f t="shared" si="17"/>
        <v>6</v>
      </c>
      <c r="D27" s="234">
        <f t="shared" si="18"/>
        <v>46157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46158</v>
      </c>
      <c r="C28" s="231">
        <f t="shared" si="17"/>
        <v>7</v>
      </c>
      <c r="D28" s="234">
        <f t="shared" si="18"/>
        <v>46158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 t="shared" si="7"/>
        <v>0</v>
      </c>
      <c r="T28" s="330"/>
      <c r="U28" s="314">
        <f t="shared" si="8"/>
        <v>0</v>
      </c>
      <c r="V28" s="316"/>
      <c r="W28" s="314">
        <f t="shared" si="19"/>
        <v>0</v>
      </c>
      <c r="X28" s="315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46159</v>
      </c>
      <c r="C29" s="231">
        <f t="shared" si="17"/>
        <v>1</v>
      </c>
      <c r="D29" s="234">
        <f t="shared" si="18"/>
        <v>46159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0</v>
      </c>
      <c r="X29" s="315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46160</v>
      </c>
      <c r="C30" s="231">
        <f t="shared" si="17"/>
        <v>2</v>
      </c>
      <c r="D30" s="234">
        <f t="shared" si="18"/>
        <v>46160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0</v>
      </c>
      <c r="X30" s="315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46161</v>
      </c>
      <c r="C31" s="231">
        <f t="shared" si="17"/>
        <v>3</v>
      </c>
      <c r="D31" s="234">
        <f t="shared" si="18"/>
        <v>46161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0</v>
      </c>
      <c r="X31" s="315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46162</v>
      </c>
      <c r="C32" s="231">
        <f t="shared" si="17"/>
        <v>4</v>
      </c>
      <c r="D32" s="234">
        <f t="shared" si="18"/>
        <v>46162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0</v>
      </c>
      <c r="X32" s="315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46163</v>
      </c>
      <c r="C33" s="231">
        <f t="shared" si="17"/>
        <v>5</v>
      </c>
      <c r="D33" s="234">
        <f t="shared" si="18"/>
        <v>46163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>IF(F33&gt;" ",0,IF(G33&gt;" ",0,IF(L33&gt;0,L33,0)))</f>
        <v>0</v>
      </c>
      <c r="T33" s="330"/>
      <c r="U33" s="314">
        <f t="shared" si="8"/>
        <v>0</v>
      </c>
      <c r="V33" s="316"/>
      <c r="W33" s="314">
        <f t="shared" si="19"/>
        <v>0</v>
      </c>
      <c r="X33" s="315"/>
      <c r="Y33" s="9"/>
      <c r="Z33" s="115">
        <f t="shared" si="20"/>
        <v>-7.9</v>
      </c>
      <c r="AA33" s="9"/>
      <c r="AB33" s="96">
        <f>IF(F33="x",1,0)</f>
        <v>0</v>
      </c>
      <c r="AC33" s="9"/>
      <c r="AD33" s="9"/>
      <c r="AE33" s="9"/>
      <c r="AF33" s="300">
        <f t="shared" si="1"/>
        <v>0</v>
      </c>
      <c r="AG33" s="300"/>
      <c r="AI33" s="28">
        <f>IF(E33="x",AF33-AF33,IF(F33="x",AF33-AF33,IF(G33="x",AF33-AF33,AF33)))</f>
        <v>0</v>
      </c>
      <c r="AO33" s="215" t="b">
        <f t="shared" si="22"/>
        <v>0</v>
      </c>
      <c r="AP33" s="215" t="b">
        <f>IF(E33="x",IF(J33&lt;10,L33,J33))</f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46164</v>
      </c>
      <c r="C34" s="231">
        <f t="shared" si="17"/>
        <v>6</v>
      </c>
      <c r="D34" s="234">
        <f t="shared" si="18"/>
        <v>46164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>IF(F34&gt;" ",0,IF(G34&gt;" ",0,IF(L34&gt;0,L34,0)))</f>
        <v>0</v>
      </c>
      <c r="T34" s="330"/>
      <c r="U34" s="314">
        <f t="shared" si="8"/>
        <v>0</v>
      </c>
      <c r="V34" s="316"/>
      <c r="W34" s="314">
        <f t="shared" si="19"/>
        <v>0</v>
      </c>
      <c r="X34" s="315"/>
      <c r="Y34" s="9"/>
      <c r="Z34" s="115">
        <f t="shared" si="20"/>
        <v>-7.9</v>
      </c>
      <c r="AA34" s="9"/>
      <c r="AB34" s="96">
        <f>IF(F34="x",1,0)</f>
        <v>0</v>
      </c>
      <c r="AC34" s="9"/>
      <c r="AD34" s="9"/>
      <c r="AE34" s="9"/>
      <c r="AF34" s="300">
        <f t="shared" si="1"/>
        <v>0</v>
      </c>
      <c r="AG34" s="300"/>
      <c r="AI34" s="28">
        <f>IF(E34="x",AF34-AF34,IF(F34="x",AF34-AF34,IF(G34="x",AF34-AF34,AF34)))</f>
        <v>0</v>
      </c>
      <c r="AO34" s="215" t="b">
        <f t="shared" si="22"/>
        <v>0</v>
      </c>
      <c r="AP34" s="215" t="b">
        <f>IF(E34="x",IF(J34&lt;10,L34,J34))</f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46165</v>
      </c>
      <c r="C35" s="231">
        <f t="shared" si="17"/>
        <v>7</v>
      </c>
      <c r="D35" s="234">
        <f t="shared" si="18"/>
        <v>46165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 t="shared" si="7"/>
        <v>0</v>
      </c>
      <c r="T35" s="330"/>
      <c r="U35" s="314">
        <f t="shared" si="8"/>
        <v>0</v>
      </c>
      <c r="V35" s="316"/>
      <c r="W35" s="314">
        <f t="shared" si="19"/>
        <v>0</v>
      </c>
      <c r="X35" s="315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300">
        <f t="shared" si="1"/>
        <v>0</v>
      </c>
      <c r="AG35" s="300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46166</v>
      </c>
      <c r="C36" s="231">
        <f t="shared" si="17"/>
        <v>1</v>
      </c>
      <c r="D36" s="234">
        <f t="shared" si="18"/>
        <v>46166</v>
      </c>
      <c r="E36" s="281" t="str">
        <f>IFERROR(VLOOKUP($D36,Feiertage!$A$4:$C$31,2,FALSE),"")</f>
        <v>x</v>
      </c>
      <c r="F36" s="78"/>
      <c r="G36" s="78"/>
      <c r="H36" s="79" t="str">
        <f>IFERROR(VLOOKUP($D36,Feiertage!$A$4:$C$31,3,FALSE),"")</f>
        <v>Pfingstsonntag</v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0</v>
      </c>
      <c r="X36" s="315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46167</v>
      </c>
      <c r="C37" s="231">
        <f t="shared" si="17"/>
        <v>2</v>
      </c>
      <c r="D37" s="234">
        <f t="shared" si="18"/>
        <v>46167</v>
      </c>
      <c r="E37" s="281" t="str">
        <f>IFERROR(VLOOKUP($D37,Feiertage!$A$4:$C$31,2,FALSE),"")</f>
        <v>x</v>
      </c>
      <c r="F37" s="78"/>
      <c r="G37" s="78"/>
      <c r="H37" s="79" t="str">
        <f>IFERROR(VLOOKUP($D37,Feiertage!$A$4:$C$31,3,FALSE),"")</f>
        <v>Pfingstmontag</v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0</v>
      </c>
      <c r="X37" s="315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46168</v>
      </c>
      <c r="C38" s="231">
        <f t="shared" si="17"/>
        <v>3</v>
      </c>
      <c r="D38" s="234">
        <f t="shared" si="18"/>
        <v>46168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0</v>
      </c>
      <c r="X38" s="315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46169</v>
      </c>
      <c r="C39" s="231">
        <f t="shared" si="17"/>
        <v>4</v>
      </c>
      <c r="D39" s="234">
        <f t="shared" si="18"/>
        <v>46169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0</v>
      </c>
      <c r="X39" s="315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46170</v>
      </c>
      <c r="C40" s="231">
        <f t="shared" si="17"/>
        <v>5</v>
      </c>
      <c r="D40" s="234">
        <f t="shared" si="18"/>
        <v>46170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0</v>
      </c>
      <c r="X40" s="315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46171</v>
      </c>
      <c r="C41" s="231">
        <f>IFERROR(WEEKDAY(B41),"")</f>
        <v>6</v>
      </c>
      <c r="D41" s="234">
        <f>IFERROR(IF(MONTH(D40+1)=MONTH(D40),D40+1,""),"")</f>
        <v>46171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>IF(F41&gt;" ",0,IF(G41&gt;" ",0,IF(L41&gt;0,L41,0)))</f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-7.9</v>
      </c>
      <c r="AA41" s="9"/>
      <c r="AB41" s="96">
        <f>IF(F41="x",1,0)</f>
        <v>0</v>
      </c>
      <c r="AC41" s="9"/>
      <c r="AD41" s="9"/>
      <c r="AE41" s="9"/>
      <c r="AF41" s="300">
        <f t="shared" si="1"/>
        <v>0</v>
      </c>
      <c r="AG41" s="300"/>
      <c r="AI41" s="28">
        <f>IF(E41="x",AF41-AF41,IF(F41="x",AF41-AF41,IF(G41="x",AF41-AF41,AF41)))</f>
        <v>0</v>
      </c>
      <c r="AO41" s="215" t="b">
        <f t="shared" si="22"/>
        <v>0</v>
      </c>
      <c r="AP41" s="215" t="b">
        <f>IF(E41="x",IF(J41&lt;10,L41,J41))</f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46172</v>
      </c>
      <c r="C42" s="231">
        <f t="shared" ref="C42:C43" si="27">IFERROR(WEEKDAY(B42),"")</f>
        <v>7</v>
      </c>
      <c r="D42" s="234">
        <f t="shared" ref="D42:D43" si="28">IFERROR(IF(MONTH(D41+1)=MONTH(D41),D41+1,""),"")</f>
        <v>46172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46173</v>
      </c>
      <c r="C43" s="231">
        <f t="shared" si="27"/>
        <v>1</v>
      </c>
      <c r="D43" s="234">
        <f t="shared" si="28"/>
        <v>46173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27">
        <f t="shared" si="29"/>
        <v>0</v>
      </c>
      <c r="R43" s="328"/>
      <c r="S43" s="329">
        <f t="shared" si="7"/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25">
        <f>SUM(Q13:R43)</f>
        <v>0</v>
      </c>
      <c r="R44" s="326"/>
      <c r="S44" s="305">
        <f>SUM(S13:T43)</f>
        <v>0</v>
      </c>
      <c r="T44" s="306"/>
      <c r="U44" s="303"/>
      <c r="V44" s="304"/>
      <c r="W44" s="312">
        <f t="shared" ref="W44" si="32">IF(S44=0,S44-Q44,IF(AND(W41=0,D41="",AW41=0),W40,IF(AND(W42=0,D42="",AW42=0),W41,IF(AND(W43=0,D43="",AW43=0),W42,W43))))</f>
        <v>0</v>
      </c>
      <c r="X44" s="313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8"/>
      <c r="M46" s="6"/>
      <c r="N46" s="317"/>
      <c r="O46" s="318"/>
      <c r="P46" s="48"/>
      <c r="Q46" s="48"/>
      <c r="R46" s="48"/>
      <c r="S46" s="321"/>
      <c r="T46" s="322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297"/>
      <c r="AM46" s="297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298">
        <f>April!W49</f>
        <v>-7.9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-7.9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kI2hOKnv8Bm+qYDHcTqtfRte/6Fb8DowlZDfpRcrJScBnBRwLlFMT/C5b/3RrrG5OoSEHN/iEnj+E+CozT1cbw==" saltValue="4tHQHz1m3Ix6mE5y3Ukrvg==" spinCount="100000" sheet="1" selectLockedCells="1"/>
  <mergeCells count="176"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</mergeCells>
  <conditionalFormatting sqref="U13:U43 S13:S43 I13:K43 F13:G43 B13:D43 M13:Q43 W13:W43">
    <cfRule type="expression" dxfId="201" priority="19" stopIfTrue="1">
      <formula>WEEKDAY($B13)=7</formula>
    </cfRule>
    <cfRule type="expression" dxfId="200" priority="20" stopIfTrue="1">
      <formula>WEEKDAY($B13)=1</formula>
    </cfRule>
  </conditionalFormatting>
  <conditionalFormatting sqref="L13:L43">
    <cfRule type="expression" dxfId="199" priority="21" stopIfTrue="1">
      <formula>WEEKDAY($B13)=7</formula>
    </cfRule>
    <cfRule type="expression" dxfId="198" priority="22" stopIfTrue="1">
      <formula>WEEKDAY($B13)=1</formula>
    </cfRule>
    <cfRule type="expression" dxfId="197" priority="23" stopIfTrue="1">
      <formula>$AT13&gt;10</formula>
    </cfRule>
  </conditionalFormatting>
  <conditionalFormatting sqref="F42:G42">
    <cfRule type="expression" dxfId="196" priority="17" stopIfTrue="1">
      <formula>WEEKDAY($B42)=7</formula>
    </cfRule>
    <cfRule type="expression" dxfId="195" priority="18" stopIfTrue="1">
      <formula>WEEKDAY($B42)=1</formula>
    </cfRule>
  </conditionalFormatting>
  <conditionalFormatting sqref="M13:M43">
    <cfRule type="expression" dxfId="194" priority="12" stopIfTrue="1">
      <formula>WEEKDAY($B13)=7</formula>
    </cfRule>
    <cfRule type="expression" dxfId="193" priority="13" stopIfTrue="1">
      <formula>WEEKDAY($B13)=1</formula>
    </cfRule>
  </conditionalFormatting>
  <conditionalFormatting sqref="M13:M43">
    <cfRule type="expression" dxfId="192" priority="10" stopIfTrue="1">
      <formula>WEEKDAY($B13)=7</formula>
    </cfRule>
    <cfRule type="expression" dxfId="191" priority="11" stopIfTrue="1">
      <formula>WEEKDAY($B13)=1</formula>
    </cfRule>
  </conditionalFormatting>
  <conditionalFormatting sqref="M13:M43">
    <cfRule type="expression" dxfId="190" priority="8" stopIfTrue="1">
      <formula>WEEKDAY($B13)=7</formula>
    </cfRule>
    <cfRule type="expression" dxfId="189" priority="9" stopIfTrue="1">
      <formula>WEEKDAY($B13)=1</formula>
    </cfRule>
  </conditionalFormatting>
  <conditionalFormatting sqref="M13:M43">
    <cfRule type="expression" dxfId="188" priority="6" stopIfTrue="1">
      <formula>WEEKDAY($B13)=7</formula>
    </cfRule>
    <cfRule type="expression" dxfId="187" priority="7" stopIfTrue="1">
      <formula>WEEKDAY($B13)=1</formula>
    </cfRule>
  </conditionalFormatting>
  <conditionalFormatting sqref="E13:E43">
    <cfRule type="expression" dxfId="186" priority="4" stopIfTrue="1">
      <formula>WEEKDAY($C13)=7</formula>
    </cfRule>
    <cfRule type="expression" dxfId="185" priority="5" stopIfTrue="1">
      <formula>WEEKDAY($C13)=1</formula>
    </cfRule>
  </conditionalFormatting>
  <conditionalFormatting sqref="H13:H43">
    <cfRule type="expression" dxfId="184" priority="1" stopIfTrue="1">
      <formula>WEEKDAY($B13)=7</formula>
    </cfRule>
    <cfRule type="expression" dxfId="183" priority="2" stopIfTrue="1">
      <formula>WEEKDAY($B13)=1</formula>
    </cfRule>
    <cfRule type="expression" dxfId="182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7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Persönliche_Daten!F13&amp;" "&amp;Persönliche_Daten!F2</f>
        <v>Juni 2026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9">
        <f>Persönliche_Daten!D7</f>
        <v>0</v>
      </c>
      <c r="I5" s="320"/>
      <c r="J5" s="320"/>
      <c r="K5" s="320"/>
      <c r="L5" s="320"/>
      <c r="M5" s="309" t="s">
        <v>35</v>
      </c>
      <c r="N5" s="310"/>
      <c r="O5" s="311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9" t="str">
        <f>Persönliche_Daten!D8</f>
        <v xml:space="preserve"> </v>
      </c>
      <c r="I6" s="320"/>
      <c r="J6" s="320"/>
      <c r="K6" s="320"/>
      <c r="L6" s="320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9">
        <f>Persönliche_Daten!D9</f>
        <v>0</v>
      </c>
      <c r="I7" s="320"/>
      <c r="J7" s="320"/>
      <c r="K7" s="320"/>
      <c r="L7" s="320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9">
        <f>Persönliche_Daten!D10</f>
        <v>0</v>
      </c>
      <c r="I8" s="320"/>
      <c r="J8" s="320"/>
      <c r="K8" s="320"/>
      <c r="L8" s="320"/>
      <c r="M8" s="104"/>
      <c r="N8" s="103" t="s">
        <v>38</v>
      </c>
      <c r="O8" s="146">
        <f>Jahresübersicht!H16</f>
        <v>0</v>
      </c>
      <c r="P8" s="1"/>
      <c r="Q8" s="72" t="s">
        <v>22</v>
      </c>
      <c r="R8" s="144">
        <f>Persönliche_Daten!G13</f>
        <v>0</v>
      </c>
      <c r="S8" s="144">
        <f>Persönliche_Daten!H13</f>
        <v>0</v>
      </c>
      <c r="T8" s="144">
        <f>Persönliche_Daten!I13</f>
        <v>0</v>
      </c>
      <c r="U8" s="144">
        <f>Persönliche_Daten!J13</f>
        <v>0</v>
      </c>
      <c r="V8" s="144">
        <f>Persönliche_Daten!K13</f>
        <v>0</v>
      </c>
      <c r="W8" s="144">
        <f>Persönliche_Daten!L13</f>
        <v>0</v>
      </c>
      <c r="X8" s="145">
        <f>Persönliche_Daten!M13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32" t="s">
        <v>17</v>
      </c>
      <c r="R11" s="333"/>
      <c r="S11" s="49"/>
      <c r="T11" s="49" t="s">
        <v>18</v>
      </c>
      <c r="U11" s="331" t="s">
        <v>19</v>
      </c>
      <c r="V11" s="331"/>
      <c r="W11" s="331" t="s">
        <v>20</v>
      </c>
      <c r="X11" s="334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Mai!AV43</f>
        <v>0</v>
      </c>
    </row>
    <row r="13" spans="2:48" s="10" customFormat="1" ht="15" customHeight="1" x14ac:dyDescent="0.2">
      <c r="B13" s="228">
        <f>Persönliche_Daten!N13</f>
        <v>46174</v>
      </c>
      <c r="C13" s="231">
        <f>WEEKDAY(B13)</f>
        <v>2</v>
      </c>
      <c r="D13" s="234">
        <f>Persönliche_Daten!N13</f>
        <v>46174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27">
        <f>IF(E13="o",3.95,IF(OR(E13&gt;" ",F13&gt;" ",G13&gt;" "),0,HLOOKUP(C13,$R$7:$X$8,2,FALSE)))</f>
        <v>0</v>
      </c>
      <c r="R13" s="328"/>
      <c r="S13" s="329">
        <f>IF(F13&gt;" ",0,IF(G13&gt;" ",0,IF(L13&gt;0,L13,0)))</f>
        <v>0</v>
      </c>
      <c r="T13" s="330"/>
      <c r="U13" s="314">
        <f>IF(OR(Q13&gt;0,S13&lt;&gt;0),ROUND(S13-Q13,2),0)</f>
        <v>0</v>
      </c>
      <c r="V13" s="316"/>
      <c r="W13" s="314">
        <f>ROUND(U13,2)</f>
        <v>0</v>
      </c>
      <c r="X13" s="315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300">
        <f t="shared" ref="AF13:AF43" si="1">IF(B13=$R$7,$R$13,IF(B13=$S$7,$S$13,IF(B13=$T$7,$T$13,IF(B13=$U$7,$U$13,IF(B13=$V$7,$V$13,IF(B13=$W$7,$W$13,IF(B13=$X$7,$X$13,0)))))))</f>
        <v>0</v>
      </c>
      <c r="AG13" s="300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46175</v>
      </c>
      <c r="C14" s="231">
        <f>WEEKDAY(B14)</f>
        <v>3</v>
      </c>
      <c r="D14" s="234">
        <f>D13+1</f>
        <v>46175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2" si="4">IF(C14=1,L14,0)</f>
        <v>0</v>
      </c>
      <c r="O14" s="80">
        <f t="shared" ref="O14:O42" si="5">IF(AP14=FALSE,0,L14)</f>
        <v>0</v>
      </c>
      <c r="P14" s="5"/>
      <c r="Q14" s="327">
        <f t="shared" ref="Q14:Q40" si="6">IF(E14="o",3.95,IF(OR(E14&gt;" ",F14&gt;" ",G14&gt;" "),0,HLOOKUP(C14,$R$7:$X$8,2,FALSE)))</f>
        <v>0</v>
      </c>
      <c r="R14" s="328"/>
      <c r="S14" s="329">
        <f t="shared" ref="S14:S42" si="7">IF(F14&gt;" ",0,IF(G14&gt;" ",0,IF(L14&gt;0,L14,0)))</f>
        <v>0</v>
      </c>
      <c r="T14" s="330"/>
      <c r="U14" s="314">
        <f t="shared" ref="U14:U43" si="8">IF(OR(Q14&gt;0,S14&lt;&gt;0),ROUND(S14-Q14,2),0)</f>
        <v>0</v>
      </c>
      <c r="V14" s="316"/>
      <c r="W14" s="314">
        <f>ROUND(W13+U14,2)</f>
        <v>0</v>
      </c>
      <c r="X14" s="315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300">
        <f t="shared" si="1"/>
        <v>0</v>
      </c>
      <c r="AG14" s="300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46176</v>
      </c>
      <c r="C15" s="231">
        <f t="shared" ref="C15:C40" si="17">WEEKDAY(B15)</f>
        <v>4</v>
      </c>
      <c r="D15" s="234">
        <f t="shared" ref="D15:D40" si="18">D14+1</f>
        <v>46176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27">
        <f t="shared" si="6"/>
        <v>0</v>
      </c>
      <c r="R15" s="328"/>
      <c r="S15" s="329">
        <f t="shared" si="7"/>
        <v>0</v>
      </c>
      <c r="T15" s="330"/>
      <c r="U15" s="314">
        <f t="shared" si="8"/>
        <v>0</v>
      </c>
      <c r="V15" s="316"/>
      <c r="W15" s="314">
        <f t="shared" ref="W15:W40" si="19">ROUND(W14+U15,2)</f>
        <v>0</v>
      </c>
      <c r="X15" s="315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300">
        <f t="shared" si="1"/>
        <v>0</v>
      </c>
      <c r="AG15" s="300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46177</v>
      </c>
      <c r="C16" s="231">
        <f t="shared" si="17"/>
        <v>5</v>
      </c>
      <c r="D16" s="234">
        <f t="shared" si="18"/>
        <v>46177</v>
      </c>
      <c r="E16" s="281" t="str">
        <f>IFERROR(VLOOKUP($D16,Feiertage!$A$4:$C$31,2,FALSE),"")</f>
        <v>x</v>
      </c>
      <c r="F16" s="81"/>
      <c r="G16" s="81"/>
      <c r="H16" s="79" t="str">
        <f>IFERROR(VLOOKUP($D16,Feiertage!$A$4:$C$31,3,FALSE),"")</f>
        <v>Fronleichnam</v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27">
        <f t="shared" si="6"/>
        <v>0</v>
      </c>
      <c r="R16" s="328"/>
      <c r="S16" s="329">
        <f t="shared" si="7"/>
        <v>0</v>
      </c>
      <c r="T16" s="330"/>
      <c r="U16" s="314">
        <f t="shared" si="8"/>
        <v>0</v>
      </c>
      <c r="V16" s="316"/>
      <c r="W16" s="314">
        <f t="shared" si="19"/>
        <v>0</v>
      </c>
      <c r="X16" s="315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300">
        <f t="shared" si="1"/>
        <v>0</v>
      </c>
      <c r="AG16" s="300"/>
      <c r="AH16" s="28"/>
      <c r="AI16" s="28">
        <f t="shared" si="10"/>
        <v>0</v>
      </c>
      <c r="AO16" s="215" t="b">
        <f t="shared" si="2"/>
        <v>0</v>
      </c>
      <c r="AP16" s="215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46178</v>
      </c>
      <c r="C17" s="231">
        <f t="shared" si="17"/>
        <v>6</v>
      </c>
      <c r="D17" s="234">
        <f t="shared" si="18"/>
        <v>46178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27">
        <f t="shared" si="6"/>
        <v>0</v>
      </c>
      <c r="R17" s="328"/>
      <c r="S17" s="329">
        <f t="shared" si="7"/>
        <v>0</v>
      </c>
      <c r="T17" s="330"/>
      <c r="U17" s="314">
        <f t="shared" si="8"/>
        <v>0</v>
      </c>
      <c r="V17" s="316"/>
      <c r="W17" s="314">
        <f t="shared" si="19"/>
        <v>0</v>
      </c>
      <c r="X17" s="315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300">
        <f t="shared" si="1"/>
        <v>0</v>
      </c>
      <c r="AG17" s="300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46179</v>
      </c>
      <c r="C18" s="231">
        <f t="shared" si="17"/>
        <v>7</v>
      </c>
      <c r="D18" s="234">
        <f t="shared" si="18"/>
        <v>46179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27">
        <f t="shared" si="6"/>
        <v>0</v>
      </c>
      <c r="R18" s="328"/>
      <c r="S18" s="329">
        <f t="shared" si="7"/>
        <v>0</v>
      </c>
      <c r="T18" s="330"/>
      <c r="U18" s="314">
        <f t="shared" si="8"/>
        <v>0</v>
      </c>
      <c r="V18" s="316"/>
      <c r="W18" s="314">
        <f t="shared" si="19"/>
        <v>0</v>
      </c>
      <c r="X18" s="315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300">
        <f t="shared" si="1"/>
        <v>0</v>
      </c>
      <c r="AG18" s="300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46180</v>
      </c>
      <c r="C19" s="231">
        <f t="shared" si="17"/>
        <v>1</v>
      </c>
      <c r="D19" s="234">
        <f t="shared" si="18"/>
        <v>46180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27">
        <f t="shared" si="6"/>
        <v>0</v>
      </c>
      <c r="R19" s="328"/>
      <c r="S19" s="329">
        <f>IF(F19&gt;" ",0,IF(G19&gt;" ",0,IF(L19&gt;0,L19,0)))</f>
        <v>0</v>
      </c>
      <c r="T19" s="330"/>
      <c r="U19" s="314">
        <f t="shared" si="8"/>
        <v>0</v>
      </c>
      <c r="V19" s="316"/>
      <c r="W19" s="314">
        <f t="shared" si="19"/>
        <v>0</v>
      </c>
      <c r="X19" s="315"/>
      <c r="Y19" s="9"/>
      <c r="Z19" s="115">
        <f t="shared" si="20"/>
        <v>-7.9</v>
      </c>
      <c r="AA19" s="9"/>
      <c r="AB19" s="96">
        <f>IF(F19="x",1,0)</f>
        <v>0</v>
      </c>
      <c r="AC19" s="9"/>
      <c r="AD19" s="9"/>
      <c r="AE19" s="9"/>
      <c r="AF19" s="300">
        <f t="shared" si="1"/>
        <v>0</v>
      </c>
      <c r="AG19" s="300"/>
      <c r="AI19" s="28">
        <f>IF(E19="x",AF19-AF19,IF(F19="x",AF19-AF19,IF(G19="x",AF19-AF19,AF19)))</f>
        <v>0</v>
      </c>
      <c r="AO19" s="215" t="b">
        <f t="shared" si="2"/>
        <v>0</v>
      </c>
      <c r="AP19" s="215" t="b">
        <f>IF(E19="x",IF(J19&lt;10,L19,J19))</f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46181</v>
      </c>
      <c r="C20" s="231">
        <f t="shared" si="17"/>
        <v>2</v>
      </c>
      <c r="D20" s="234">
        <f t="shared" si="18"/>
        <v>46181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27">
        <f t="shared" si="6"/>
        <v>0</v>
      </c>
      <c r="R20" s="328"/>
      <c r="S20" s="329">
        <f t="shared" si="7"/>
        <v>0</v>
      </c>
      <c r="T20" s="330"/>
      <c r="U20" s="314">
        <f t="shared" si="8"/>
        <v>0</v>
      </c>
      <c r="V20" s="316"/>
      <c r="W20" s="314">
        <f t="shared" si="19"/>
        <v>0</v>
      </c>
      <c r="X20" s="315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300">
        <f t="shared" si="1"/>
        <v>0</v>
      </c>
      <c r="AG20" s="300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46182</v>
      </c>
      <c r="C21" s="231">
        <f t="shared" si="17"/>
        <v>3</v>
      </c>
      <c r="D21" s="234">
        <f t="shared" si="18"/>
        <v>46182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27">
        <f t="shared" si="6"/>
        <v>0</v>
      </c>
      <c r="R21" s="328"/>
      <c r="S21" s="329">
        <f t="shared" si="7"/>
        <v>0</v>
      </c>
      <c r="T21" s="330"/>
      <c r="U21" s="314">
        <f t="shared" si="8"/>
        <v>0</v>
      </c>
      <c r="V21" s="316"/>
      <c r="W21" s="314">
        <f t="shared" si="19"/>
        <v>0</v>
      </c>
      <c r="X21" s="315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300">
        <f t="shared" si="1"/>
        <v>0</v>
      </c>
      <c r="AG21" s="300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46183</v>
      </c>
      <c r="C22" s="231">
        <f t="shared" si="17"/>
        <v>4</v>
      </c>
      <c r="D22" s="234">
        <f t="shared" si="18"/>
        <v>46183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27">
        <f t="shared" si="6"/>
        <v>0</v>
      </c>
      <c r="R22" s="328"/>
      <c r="S22" s="329">
        <f t="shared" si="7"/>
        <v>0</v>
      </c>
      <c r="T22" s="330"/>
      <c r="U22" s="314">
        <f t="shared" si="8"/>
        <v>0</v>
      </c>
      <c r="V22" s="316"/>
      <c r="W22" s="314">
        <f t="shared" si="19"/>
        <v>0</v>
      </c>
      <c r="X22" s="315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300">
        <f t="shared" si="1"/>
        <v>0</v>
      </c>
      <c r="AG22" s="300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46184</v>
      </c>
      <c r="C23" s="231">
        <f t="shared" si="17"/>
        <v>5</v>
      </c>
      <c r="D23" s="234">
        <f t="shared" si="18"/>
        <v>46184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27">
        <f t="shared" si="6"/>
        <v>0</v>
      </c>
      <c r="R23" s="328"/>
      <c r="S23" s="329">
        <f t="shared" si="7"/>
        <v>0</v>
      </c>
      <c r="T23" s="330"/>
      <c r="U23" s="314">
        <f t="shared" si="8"/>
        <v>0</v>
      </c>
      <c r="V23" s="316"/>
      <c r="W23" s="314">
        <f t="shared" si="19"/>
        <v>0</v>
      </c>
      <c r="X23" s="315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300">
        <f t="shared" si="1"/>
        <v>0</v>
      </c>
      <c r="AG23" s="300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46185</v>
      </c>
      <c r="C24" s="231">
        <f t="shared" si="17"/>
        <v>6</v>
      </c>
      <c r="D24" s="234">
        <f t="shared" si="18"/>
        <v>46185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27">
        <f t="shared" si="6"/>
        <v>0</v>
      </c>
      <c r="R24" s="328"/>
      <c r="S24" s="329">
        <f t="shared" si="7"/>
        <v>0</v>
      </c>
      <c r="T24" s="330"/>
      <c r="U24" s="314">
        <f t="shared" si="8"/>
        <v>0</v>
      </c>
      <c r="V24" s="316"/>
      <c r="W24" s="314">
        <f t="shared" si="19"/>
        <v>0</v>
      </c>
      <c r="X24" s="315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300">
        <f t="shared" si="1"/>
        <v>0</v>
      </c>
      <c r="AG24" s="300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46186</v>
      </c>
      <c r="C25" s="231">
        <f t="shared" si="17"/>
        <v>7</v>
      </c>
      <c r="D25" s="234">
        <f t="shared" si="18"/>
        <v>46186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27">
        <f t="shared" si="6"/>
        <v>0</v>
      </c>
      <c r="R25" s="328"/>
      <c r="S25" s="329">
        <f t="shared" si="7"/>
        <v>0</v>
      </c>
      <c r="T25" s="330"/>
      <c r="U25" s="314">
        <f t="shared" si="8"/>
        <v>0</v>
      </c>
      <c r="V25" s="316"/>
      <c r="W25" s="314">
        <f t="shared" si="19"/>
        <v>0</v>
      </c>
      <c r="X25" s="315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300">
        <f t="shared" si="1"/>
        <v>0</v>
      </c>
      <c r="AG25" s="300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46187</v>
      </c>
      <c r="C26" s="231">
        <f t="shared" si="17"/>
        <v>1</v>
      </c>
      <c r="D26" s="234">
        <f t="shared" si="18"/>
        <v>46187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27">
        <f t="shared" si="6"/>
        <v>0</v>
      </c>
      <c r="R26" s="328"/>
      <c r="S26" s="329">
        <f t="shared" si="7"/>
        <v>0</v>
      </c>
      <c r="T26" s="330"/>
      <c r="U26" s="314">
        <f t="shared" si="8"/>
        <v>0</v>
      </c>
      <c r="V26" s="316"/>
      <c r="W26" s="314">
        <f t="shared" si="19"/>
        <v>0</v>
      </c>
      <c r="X26" s="315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300">
        <f t="shared" si="1"/>
        <v>0</v>
      </c>
      <c r="AG26" s="300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46188</v>
      </c>
      <c r="C27" s="231">
        <f t="shared" si="17"/>
        <v>2</v>
      </c>
      <c r="D27" s="234">
        <f t="shared" si="18"/>
        <v>46188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27">
        <f t="shared" si="6"/>
        <v>0</v>
      </c>
      <c r="R27" s="328"/>
      <c r="S27" s="329">
        <f t="shared" si="7"/>
        <v>0</v>
      </c>
      <c r="T27" s="330"/>
      <c r="U27" s="314">
        <f t="shared" si="8"/>
        <v>0</v>
      </c>
      <c r="V27" s="316"/>
      <c r="W27" s="314">
        <f t="shared" si="19"/>
        <v>0</v>
      </c>
      <c r="X27" s="315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300">
        <f t="shared" si="1"/>
        <v>0</v>
      </c>
      <c r="AG27" s="300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46189</v>
      </c>
      <c r="C28" s="231">
        <f t="shared" si="17"/>
        <v>3</v>
      </c>
      <c r="D28" s="234">
        <f t="shared" si="18"/>
        <v>46189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27">
        <f t="shared" si="6"/>
        <v>0</v>
      </c>
      <c r="R28" s="328"/>
      <c r="S28" s="329">
        <f t="shared" si="7"/>
        <v>0</v>
      </c>
      <c r="T28" s="330"/>
      <c r="U28" s="314">
        <f t="shared" si="8"/>
        <v>0</v>
      </c>
      <c r="V28" s="316"/>
      <c r="W28" s="314">
        <f t="shared" si="19"/>
        <v>0</v>
      </c>
      <c r="X28" s="315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300">
        <f t="shared" si="1"/>
        <v>0</v>
      </c>
      <c r="AG28" s="300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46190</v>
      </c>
      <c r="C29" s="231">
        <f t="shared" si="17"/>
        <v>4</v>
      </c>
      <c r="D29" s="234">
        <f t="shared" si="18"/>
        <v>46190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27">
        <f t="shared" si="6"/>
        <v>0</v>
      </c>
      <c r="R29" s="328"/>
      <c r="S29" s="329">
        <f t="shared" si="7"/>
        <v>0</v>
      </c>
      <c r="T29" s="330"/>
      <c r="U29" s="314">
        <f t="shared" si="8"/>
        <v>0</v>
      </c>
      <c r="V29" s="316"/>
      <c r="W29" s="314">
        <f t="shared" si="19"/>
        <v>0</v>
      </c>
      <c r="X29" s="315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300">
        <f t="shared" si="1"/>
        <v>0</v>
      </c>
      <c r="AG29" s="300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46191</v>
      </c>
      <c r="C30" s="231">
        <f t="shared" si="17"/>
        <v>5</v>
      </c>
      <c r="D30" s="234">
        <f t="shared" si="18"/>
        <v>46191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27">
        <f t="shared" si="6"/>
        <v>0</v>
      </c>
      <c r="R30" s="328"/>
      <c r="S30" s="329">
        <f t="shared" si="7"/>
        <v>0</v>
      </c>
      <c r="T30" s="330"/>
      <c r="U30" s="314">
        <f t="shared" si="8"/>
        <v>0</v>
      </c>
      <c r="V30" s="316"/>
      <c r="W30" s="314">
        <f t="shared" si="19"/>
        <v>0</v>
      </c>
      <c r="X30" s="315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300">
        <f t="shared" si="1"/>
        <v>0</v>
      </c>
      <c r="AG30" s="300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46192</v>
      </c>
      <c r="C31" s="231">
        <f t="shared" si="17"/>
        <v>6</v>
      </c>
      <c r="D31" s="234">
        <f t="shared" si="18"/>
        <v>46192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27">
        <f t="shared" si="6"/>
        <v>0</v>
      </c>
      <c r="R31" s="328"/>
      <c r="S31" s="329">
        <f t="shared" si="7"/>
        <v>0</v>
      </c>
      <c r="T31" s="330"/>
      <c r="U31" s="314">
        <f t="shared" si="8"/>
        <v>0</v>
      </c>
      <c r="V31" s="316"/>
      <c r="W31" s="314">
        <f t="shared" si="19"/>
        <v>0</v>
      </c>
      <c r="X31" s="315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300">
        <f t="shared" si="1"/>
        <v>0</v>
      </c>
      <c r="AG31" s="300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46193</v>
      </c>
      <c r="C32" s="231">
        <f t="shared" si="17"/>
        <v>7</v>
      </c>
      <c r="D32" s="234">
        <f t="shared" si="18"/>
        <v>46193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27">
        <f t="shared" si="6"/>
        <v>0</v>
      </c>
      <c r="R32" s="328"/>
      <c r="S32" s="329">
        <f t="shared" si="7"/>
        <v>0</v>
      </c>
      <c r="T32" s="330"/>
      <c r="U32" s="314">
        <f t="shared" si="8"/>
        <v>0</v>
      </c>
      <c r="V32" s="316"/>
      <c r="W32" s="314">
        <f t="shared" si="19"/>
        <v>0</v>
      </c>
      <c r="X32" s="315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300">
        <f t="shared" si="1"/>
        <v>0</v>
      </c>
      <c r="AG32" s="300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46194</v>
      </c>
      <c r="C33" s="231">
        <f t="shared" si="17"/>
        <v>1</v>
      </c>
      <c r="D33" s="234">
        <f t="shared" si="18"/>
        <v>46194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27">
        <f t="shared" si="6"/>
        <v>0</v>
      </c>
      <c r="R33" s="328"/>
      <c r="S33" s="329">
        <f t="shared" si="7"/>
        <v>0</v>
      </c>
      <c r="T33" s="330"/>
      <c r="U33" s="314">
        <f t="shared" si="8"/>
        <v>0</v>
      </c>
      <c r="V33" s="316"/>
      <c r="W33" s="314">
        <f t="shared" si="19"/>
        <v>0</v>
      </c>
      <c r="X33" s="315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300">
        <f t="shared" si="1"/>
        <v>0</v>
      </c>
      <c r="AG33" s="300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46195</v>
      </c>
      <c r="C34" s="231">
        <f t="shared" si="17"/>
        <v>2</v>
      </c>
      <c r="D34" s="234">
        <f t="shared" si="18"/>
        <v>46195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27">
        <f t="shared" si="6"/>
        <v>0</v>
      </c>
      <c r="R34" s="328"/>
      <c r="S34" s="329">
        <f t="shared" si="7"/>
        <v>0</v>
      </c>
      <c r="T34" s="330"/>
      <c r="U34" s="314">
        <f t="shared" si="8"/>
        <v>0</v>
      </c>
      <c r="V34" s="316"/>
      <c r="W34" s="314">
        <f t="shared" si="19"/>
        <v>0</v>
      </c>
      <c r="X34" s="315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300">
        <f t="shared" si="1"/>
        <v>0</v>
      </c>
      <c r="AG34" s="300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46196</v>
      </c>
      <c r="C35" s="231">
        <f t="shared" si="17"/>
        <v>3</v>
      </c>
      <c r="D35" s="234">
        <f t="shared" si="18"/>
        <v>46196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27">
        <f t="shared" si="6"/>
        <v>0</v>
      </c>
      <c r="R35" s="328"/>
      <c r="S35" s="329">
        <f>IF(F35&gt;" ",0,IF(G35&gt;" ",0,IF(L35&gt;0,L35,0)))</f>
        <v>0</v>
      </c>
      <c r="T35" s="330"/>
      <c r="U35" s="314">
        <f t="shared" si="8"/>
        <v>0</v>
      </c>
      <c r="V35" s="316"/>
      <c r="W35" s="314">
        <f t="shared" si="19"/>
        <v>0</v>
      </c>
      <c r="X35" s="315"/>
      <c r="Y35" s="9"/>
      <c r="Z35" s="115">
        <f t="shared" si="20"/>
        <v>-7.9</v>
      </c>
      <c r="AA35" s="9"/>
      <c r="AB35" s="96">
        <f>IF(F35="x",1,0)</f>
        <v>0</v>
      </c>
      <c r="AC35" s="9"/>
      <c r="AD35" s="9"/>
      <c r="AE35" s="9"/>
      <c r="AF35" s="300">
        <f t="shared" si="1"/>
        <v>0</v>
      </c>
      <c r="AG35" s="300"/>
      <c r="AI35" s="28">
        <f>IF(E35="x",AF35-AF35,IF(F35="x",AF35-AF35,IF(G35="x",AF35-AF35,AF35)))</f>
        <v>0</v>
      </c>
      <c r="AO35" s="215" t="b">
        <f t="shared" si="22"/>
        <v>0</v>
      </c>
      <c r="AP35" s="215" t="b">
        <f>IF(E35="x",IF(J35&lt;10,L35,J35))</f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46197</v>
      </c>
      <c r="C36" s="231">
        <f t="shared" si="17"/>
        <v>4</v>
      </c>
      <c r="D36" s="234">
        <f t="shared" si="18"/>
        <v>46197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27">
        <f t="shared" si="6"/>
        <v>0</v>
      </c>
      <c r="R36" s="328"/>
      <c r="S36" s="329">
        <f t="shared" si="7"/>
        <v>0</v>
      </c>
      <c r="T36" s="330"/>
      <c r="U36" s="314">
        <f t="shared" si="8"/>
        <v>0</v>
      </c>
      <c r="V36" s="316"/>
      <c r="W36" s="314">
        <f t="shared" si="19"/>
        <v>0</v>
      </c>
      <c r="X36" s="315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300">
        <f t="shared" si="1"/>
        <v>0</v>
      </c>
      <c r="AG36" s="300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46198</v>
      </c>
      <c r="C37" s="231">
        <f t="shared" si="17"/>
        <v>5</v>
      </c>
      <c r="D37" s="234">
        <f t="shared" si="18"/>
        <v>46198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27">
        <f t="shared" si="6"/>
        <v>0</v>
      </c>
      <c r="R37" s="328"/>
      <c r="S37" s="329">
        <f t="shared" si="7"/>
        <v>0</v>
      </c>
      <c r="T37" s="330"/>
      <c r="U37" s="314">
        <f t="shared" si="8"/>
        <v>0</v>
      </c>
      <c r="V37" s="316"/>
      <c r="W37" s="314">
        <f t="shared" si="19"/>
        <v>0</v>
      </c>
      <c r="X37" s="315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300">
        <f t="shared" si="1"/>
        <v>0</v>
      </c>
      <c r="AG37" s="300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46199</v>
      </c>
      <c r="C38" s="231">
        <f t="shared" si="17"/>
        <v>6</v>
      </c>
      <c r="D38" s="234">
        <f t="shared" si="18"/>
        <v>46199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27">
        <f t="shared" si="6"/>
        <v>0</v>
      </c>
      <c r="R38" s="328"/>
      <c r="S38" s="329">
        <f t="shared" si="7"/>
        <v>0</v>
      </c>
      <c r="T38" s="330"/>
      <c r="U38" s="314">
        <f t="shared" si="8"/>
        <v>0</v>
      </c>
      <c r="V38" s="316"/>
      <c r="W38" s="314">
        <f t="shared" si="19"/>
        <v>0</v>
      </c>
      <c r="X38" s="315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300">
        <f t="shared" si="1"/>
        <v>0</v>
      </c>
      <c r="AG38" s="300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46200</v>
      </c>
      <c r="C39" s="231">
        <f t="shared" si="17"/>
        <v>7</v>
      </c>
      <c r="D39" s="234">
        <f t="shared" si="18"/>
        <v>46200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27">
        <f t="shared" si="6"/>
        <v>0</v>
      </c>
      <c r="R39" s="328"/>
      <c r="S39" s="329">
        <f t="shared" si="7"/>
        <v>0</v>
      </c>
      <c r="T39" s="330"/>
      <c r="U39" s="314">
        <f t="shared" si="8"/>
        <v>0</v>
      </c>
      <c r="V39" s="316"/>
      <c r="W39" s="314">
        <f t="shared" si="19"/>
        <v>0</v>
      </c>
      <c r="X39" s="315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300">
        <f t="shared" si="1"/>
        <v>0</v>
      </c>
      <c r="AG39" s="300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46201</v>
      </c>
      <c r="C40" s="231">
        <f t="shared" si="17"/>
        <v>1</v>
      </c>
      <c r="D40" s="234">
        <f t="shared" si="18"/>
        <v>46201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27">
        <f t="shared" si="6"/>
        <v>0</v>
      </c>
      <c r="R40" s="328"/>
      <c r="S40" s="329">
        <f t="shared" si="7"/>
        <v>0</v>
      </c>
      <c r="T40" s="330"/>
      <c r="U40" s="314">
        <f t="shared" si="8"/>
        <v>0</v>
      </c>
      <c r="V40" s="316"/>
      <c r="W40" s="314">
        <f t="shared" si="19"/>
        <v>0</v>
      </c>
      <c r="X40" s="315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300">
        <f t="shared" si="1"/>
        <v>0</v>
      </c>
      <c r="AG40" s="300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46202</v>
      </c>
      <c r="C41" s="231">
        <f>IFERROR(WEEKDAY(B41),"")</f>
        <v>2</v>
      </c>
      <c r="D41" s="234">
        <f>IFERROR(IF(MONTH(D40+1)=MONTH(D40),D40+1,""),"")</f>
        <v>46202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27">
        <f t="shared" ref="Q41" si="24">IF(E41="o",3.95,IF(OR(E41&gt;" ",F41&gt;" ",G41&gt;" "),0,IFERROR(HLOOKUP(C41,$R$7:$X$8,2,FALSE),0)))</f>
        <v>0</v>
      </c>
      <c r="R41" s="328"/>
      <c r="S41" s="329">
        <f t="shared" si="7"/>
        <v>0</v>
      </c>
      <c r="T41" s="330"/>
      <c r="U41" s="314">
        <f t="shared" si="8"/>
        <v>0</v>
      </c>
      <c r="V41" s="316"/>
      <c r="W41" s="314">
        <f t="shared" ref="W41" si="25">IF(D41="",0,ROUND(U41+W40,2))</f>
        <v>0</v>
      </c>
      <c r="X41" s="315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300">
        <f t="shared" si="1"/>
        <v>0</v>
      </c>
      <c r="AG41" s="300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46203</v>
      </c>
      <c r="C42" s="231">
        <f t="shared" ref="C42:C43" si="27">IFERROR(WEEKDAY(B42),"")</f>
        <v>3</v>
      </c>
      <c r="D42" s="234">
        <f t="shared" ref="D42:D43" si="28">IFERROR(IF(MONTH(D41+1)=MONTH(D41),D41+1,""),"")</f>
        <v>46203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27">
        <f t="shared" ref="Q42:Q43" si="29">IF(E42="o",3.95,IF(OR(E42&gt;" ",F42&gt;" ",G42&gt;" "),0,IFERROR(HLOOKUP(C42,$R$7:$X$8,2,FALSE),0)))</f>
        <v>0</v>
      </c>
      <c r="R42" s="328"/>
      <c r="S42" s="329">
        <f t="shared" si="7"/>
        <v>0</v>
      </c>
      <c r="T42" s="330"/>
      <c r="U42" s="314">
        <f t="shared" si="8"/>
        <v>0</v>
      </c>
      <c r="V42" s="316"/>
      <c r="W42" s="314">
        <f t="shared" ref="W42:W43" si="30">IF(D42="",0,ROUND(U42+W41,2))</f>
        <v>0</v>
      </c>
      <c r="X42" s="315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300">
        <f t="shared" si="1"/>
        <v>0</v>
      </c>
      <c r="AG42" s="300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 t="str">
        <f t="shared" si="23"/>
        <v/>
      </c>
      <c r="C43" s="231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27">
        <f t="shared" si="29"/>
        <v>0</v>
      </c>
      <c r="R43" s="328"/>
      <c r="S43" s="329">
        <f>IF(L43&gt;0,L43,0)</f>
        <v>0</v>
      </c>
      <c r="T43" s="330"/>
      <c r="U43" s="314">
        <f t="shared" si="8"/>
        <v>0</v>
      </c>
      <c r="V43" s="316"/>
      <c r="W43" s="314">
        <f t="shared" si="30"/>
        <v>0</v>
      </c>
      <c r="X43" s="315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300">
        <f t="shared" si="1"/>
        <v>0</v>
      </c>
      <c r="AG43" s="300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25">
        <f>SUM(Q13:R43)</f>
        <v>0</v>
      </c>
      <c r="R44" s="326"/>
      <c r="S44" s="305">
        <f>SUM(S13:T43)</f>
        <v>0</v>
      </c>
      <c r="T44" s="306"/>
      <c r="U44" s="303"/>
      <c r="V44" s="304"/>
      <c r="W44" s="312">
        <f t="shared" ref="W44" si="32">IF(S44=0,S44-Q44,IF(AND(W41=0,D41="",AW41=0),W40,IF(AND(W42=0,D42="",AW42=0),W41,IF(AND(W43=0,D43="",AW43=0),W42,W43))))</f>
        <v>0</v>
      </c>
      <c r="X44" s="313"/>
      <c r="Y44" s="29"/>
      <c r="Z44" s="116"/>
      <c r="AA44" s="29"/>
      <c r="AB44" s="102">
        <f>SUM(AB13:AB43)</f>
        <v>0</v>
      </c>
      <c r="AC44" s="29"/>
      <c r="AD44" s="29"/>
      <c r="AE44" s="29"/>
      <c r="AF44" s="300"/>
      <c r="AG44" s="300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17"/>
      <c r="L46" s="318"/>
      <c r="M46" s="6"/>
      <c r="N46" s="317"/>
      <c r="O46" s="318"/>
      <c r="P46" s="48"/>
      <c r="Q46" s="48"/>
      <c r="R46" s="48"/>
      <c r="S46" s="321"/>
      <c r="T46" s="322"/>
      <c r="U46" s="14"/>
      <c r="V46" s="14"/>
      <c r="W46" s="323">
        <f>W44</f>
        <v>0</v>
      </c>
      <c r="X46" s="324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297"/>
      <c r="AM46" s="297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01">
        <v>0</v>
      </c>
      <c r="X47" s="302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298">
        <f>Mai!W49</f>
        <v>-7.9</v>
      </c>
      <c r="X48" s="299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07">
        <f>W46-W47+W48</f>
        <v>-7.9</v>
      </c>
      <c r="X49" s="308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106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gSn+FwtcIsVrDuXMX6XmFcCCp7mEJIpgCidwwbPX97m5a8NAwEHlMQbcscN32xetMYBct7qJsx1+5fZ9mnqgMQ==" saltValue="xTz3cC7APh0b55gJwA78hw==" spinCount="100000" sheet="1" selectLockedCells="1"/>
  <mergeCells count="176"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</mergeCells>
  <conditionalFormatting sqref="U13:U42 S13:S42 I13:K42 M13:Q13 F13:G42 M14:P42 B13:D43 Q14:Q43 W13:W43">
    <cfRule type="expression" dxfId="181" priority="16" stopIfTrue="1">
      <formula>WEEKDAY($B13)=7</formula>
    </cfRule>
    <cfRule type="expression" dxfId="180" priority="17" stopIfTrue="1">
      <formula>WEEKDAY($B13)=1</formula>
    </cfRule>
  </conditionalFormatting>
  <conditionalFormatting sqref="L13:L42">
    <cfRule type="expression" dxfId="179" priority="18" stopIfTrue="1">
      <formula>WEEKDAY($B13)=7</formula>
    </cfRule>
    <cfRule type="expression" dxfId="178" priority="19" stopIfTrue="1">
      <formula>WEEKDAY($B13)=1</formula>
    </cfRule>
    <cfRule type="expression" dxfId="177" priority="20" stopIfTrue="1">
      <formula>$AT13&gt;10</formula>
    </cfRule>
  </conditionalFormatting>
  <conditionalFormatting sqref="M13:M42">
    <cfRule type="expression" dxfId="176" priority="14" stopIfTrue="1">
      <formula>WEEKDAY($B13)=7</formula>
    </cfRule>
    <cfRule type="expression" dxfId="175" priority="15" stopIfTrue="1">
      <formula>WEEKDAY($B13)=1</formula>
    </cfRule>
  </conditionalFormatting>
  <conditionalFormatting sqref="M13:M42">
    <cfRule type="expression" dxfId="174" priority="12" stopIfTrue="1">
      <formula>WEEKDAY($B13)=7</formula>
    </cfRule>
    <cfRule type="expression" dxfId="173" priority="13" stopIfTrue="1">
      <formula>WEEKDAY($B13)=1</formula>
    </cfRule>
  </conditionalFormatting>
  <conditionalFormatting sqref="M13:M42">
    <cfRule type="expression" dxfId="172" priority="10" stopIfTrue="1">
      <formula>WEEKDAY($B13)=7</formula>
    </cfRule>
    <cfRule type="expression" dxfId="171" priority="11" stopIfTrue="1">
      <formula>WEEKDAY($B13)=1</formula>
    </cfRule>
  </conditionalFormatting>
  <conditionalFormatting sqref="M13:M42">
    <cfRule type="expression" dxfId="170" priority="8" stopIfTrue="1">
      <formula>WEEKDAY($B13)=7</formula>
    </cfRule>
    <cfRule type="expression" dxfId="169" priority="9" stopIfTrue="1">
      <formula>WEEKDAY($B13)=1</formula>
    </cfRule>
  </conditionalFormatting>
  <conditionalFormatting sqref="M13:M42">
    <cfRule type="expression" dxfId="168" priority="6" stopIfTrue="1">
      <formula>WEEKDAY($B13)=7</formula>
    </cfRule>
    <cfRule type="expression" dxfId="167" priority="7" stopIfTrue="1">
      <formula>WEEKDAY($B13)=1</formula>
    </cfRule>
  </conditionalFormatting>
  <conditionalFormatting sqref="E13:E42">
    <cfRule type="expression" dxfId="166" priority="4" stopIfTrue="1">
      <formula>WEEKDAY($C13)=7</formula>
    </cfRule>
    <cfRule type="expression" dxfId="165" priority="5" stopIfTrue="1">
      <formula>WEEKDAY($C13)=1</formula>
    </cfRule>
  </conditionalFormatting>
  <conditionalFormatting sqref="H13:H42">
    <cfRule type="expression" dxfId="164" priority="1" stopIfTrue="1">
      <formula>WEEKDAY($B13)=7</formula>
    </cfRule>
    <cfRule type="expression" dxfId="163" priority="2" stopIfTrue="1">
      <formula>WEEKDAY($B13)=1</formula>
    </cfRule>
    <cfRule type="expression" dxfId="162" priority="3" stopIfTrue="1">
      <formula>$AT13&gt;10</formula>
    </cfRule>
  </conditionalFormatting>
  <dataValidations count="2">
    <dataValidation type="decimal" allowBlank="1" showInputMessage="1" showErrorMessage="1" error="Sie haben mehr als 7 Std. eingegeben. Max. Stunden: 7" sqref="M43" xr:uid="{00000000-0002-0000-0800-000000000000}">
      <formula1>0</formula1>
      <formula2>7</formula2>
    </dataValidation>
    <dataValidation type="custom" allowBlank="1" showInputMessage="1" showErrorMessage="1" error="Eingabe nur an Samstagen!_x000a_Max. 8 Stunden." sqref="M13:M42" xr:uid="{00000000-0002-0000-0800-000001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13</vt:i4>
      </vt:variant>
    </vt:vector>
  </HeadingPairs>
  <TitlesOfParts>
    <vt:vector size="28" baseType="lpstr">
      <vt:lpstr>Persönliche_Daten</vt:lpstr>
      <vt:lpstr>Feiertage</vt:lpstr>
      <vt:lpstr>Jahresübersicht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Persönliche_Daten!Druckbereich</vt:lpstr>
      <vt:lpstr>September!Druckbereich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Monika Schellenschmitt</cp:lastModifiedBy>
  <cp:lastPrinted>2013-10-10T13:44:34Z</cp:lastPrinted>
  <dcterms:created xsi:type="dcterms:W3CDTF">1999-09-14T11:21:58Z</dcterms:created>
  <dcterms:modified xsi:type="dcterms:W3CDTF">2025-11-27T08:29:49Z</dcterms:modified>
</cp:coreProperties>
</file>